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3"/>
  </bookViews>
  <sheets>
    <sheet name="7-8 юноши" sheetId="1" r:id="rId1"/>
    <sheet name="7-8 девушки" sheetId="2" r:id="rId2"/>
    <sheet name="9-11 юноши" sheetId="3" r:id="rId3"/>
    <sheet name="9-11 девушки" sheetId="4" r:id="rId4"/>
  </sheets>
  <definedNames/>
  <calcPr fullCalcOnLoad="1"/>
</workbook>
</file>

<file path=xl/sharedStrings.xml><?xml version="1.0" encoding="utf-8"?>
<sst xmlns="http://schemas.openxmlformats.org/spreadsheetml/2006/main" count="557" uniqueCount="165">
  <si>
    <t>Сумма баллов</t>
  </si>
  <si>
    <t>Зачетный балл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</si>
  <si>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</si>
  <si>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</si>
  <si>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</si>
  <si>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</si>
  <si>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</si>
  <si>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</si>
  <si>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</si>
  <si>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>4</t>
  </si>
  <si>
    <t>5</t>
  </si>
  <si>
    <t>6</t>
  </si>
  <si>
    <t>7</t>
  </si>
  <si>
    <t xml:space="preserve"> </t>
  </si>
  <si>
    <t>Образовательное учреждение</t>
  </si>
  <si>
    <t>Гимнастика</t>
  </si>
  <si>
    <t>рез-т</t>
  </si>
  <si>
    <t>Имя</t>
  </si>
  <si>
    <t xml:space="preserve">Фамилия </t>
  </si>
  <si>
    <t xml:space="preserve">Муниципальное автономное общеобразовательное учреждение "Култаевская средняя школа"  </t>
  </si>
  <si>
    <t xml:space="preserve">Муниципальное автономное общеобразовательное учреждение "Бабкинская средняя школа"  </t>
  </si>
  <si>
    <t xml:space="preserve">Муниципальное автономное общеобразовательное учреждение "Усть-Качкинская средняя школа"  </t>
  </si>
  <si>
    <t xml:space="preserve">Муниципальное автономное общеобразовательное учреждение "Кондратовская средняя школа"  </t>
  </si>
  <si>
    <t xml:space="preserve">Муниципальное автономное общеобразовательное учреждение "Савинская средняя школа"  </t>
  </si>
  <si>
    <t>ЮНОШИ 7 - 8 кл.</t>
  </si>
  <si>
    <t>Теория</t>
  </si>
  <si>
    <t>ПРОТОКОЛ МУНИЦИПАЛЬНОГО ЭТАПА ВСЕРОССИЙСКОЙ ОЛИМПИАДЫ ШКОЛЬНИКОВ ПО ПРЕДМЕТУ "ФИЗИЧЕСКАЯ КУЛЬТУРА"</t>
  </si>
  <si>
    <t>Учитель физической культуры, подготовивший участника</t>
  </si>
  <si>
    <t>СТАТУС</t>
  </si>
  <si>
    <t xml:space="preserve">Муниципальное автономное общеобразовательное учреждение "Нижнемуллинская средняя школа"  </t>
  </si>
  <si>
    <t>участник</t>
  </si>
  <si>
    <t>время</t>
  </si>
  <si>
    <t>штраф</t>
  </si>
  <si>
    <t>итоговый результат</t>
  </si>
  <si>
    <t>Баскетбол</t>
  </si>
  <si>
    <t>мин</t>
  </si>
  <si>
    <t>сек</t>
  </si>
  <si>
    <t>рез-т в сек</t>
  </si>
  <si>
    <t xml:space="preserve">Муниципальное автономное общеобразовательное учреждение "Конзаводская средняя школа имени В.К. Блюхера"  </t>
  </si>
  <si>
    <t xml:space="preserve">Муниципальное автономное общеобразовательное учреждение "Бершетская средняя школа"  </t>
  </si>
  <si>
    <t>8</t>
  </si>
  <si>
    <t>9</t>
  </si>
  <si>
    <t>10</t>
  </si>
  <si>
    <t>11</t>
  </si>
  <si>
    <t>12</t>
  </si>
  <si>
    <t>13</t>
  </si>
  <si>
    <t>14</t>
  </si>
  <si>
    <t>15</t>
  </si>
  <si>
    <t>20-21 ноября 2020 года</t>
  </si>
  <si>
    <t>Образовательное учреждение (сокращенное наименвание)</t>
  </si>
  <si>
    <t>Председатель жюри</t>
  </si>
  <si>
    <t>Члены жюри:</t>
  </si>
  <si>
    <t>Победитель</t>
  </si>
  <si>
    <t>Призер</t>
  </si>
  <si>
    <t xml:space="preserve">Ярин </t>
  </si>
  <si>
    <t>Кирилл</t>
  </si>
  <si>
    <t xml:space="preserve">Щипицын </t>
  </si>
  <si>
    <t>Данил</t>
  </si>
  <si>
    <t xml:space="preserve">Отавин </t>
  </si>
  <si>
    <t>Андрей</t>
  </si>
  <si>
    <t>Обухов</t>
  </si>
  <si>
    <t>Тимофей</t>
  </si>
  <si>
    <t xml:space="preserve">Машьянов </t>
  </si>
  <si>
    <t>Никита</t>
  </si>
  <si>
    <t>МБОУ "Карагайская средняя школа № 1"</t>
  </si>
  <si>
    <t>МБОУ "Менделеевская средняя школа"</t>
  </si>
  <si>
    <t>Бабинцева И. Г</t>
  </si>
  <si>
    <t>Выголова М. С.</t>
  </si>
  <si>
    <t>Фёдоровых О. Г., Уточкин В. А.</t>
  </si>
  <si>
    <t>Рулёв</t>
  </si>
  <si>
    <t>Антон</t>
  </si>
  <si>
    <t>Паздников</t>
  </si>
  <si>
    <t>Иван</t>
  </si>
  <si>
    <t>Михайловых</t>
  </si>
  <si>
    <t>Вячеслав</t>
  </si>
  <si>
    <t>Ваторопин</t>
  </si>
  <si>
    <t>Матвей</t>
  </si>
  <si>
    <t>МБОУ "Рождественская средняя школа"</t>
  </si>
  <si>
    <t>МБОУ "Яринская средняя школа"</t>
  </si>
  <si>
    <t>Михайловых В. И.</t>
  </si>
  <si>
    <t>Назарова А. Н.</t>
  </si>
  <si>
    <t>Карагайский район</t>
  </si>
  <si>
    <t>Субботин</t>
  </si>
  <si>
    <t>Александр</t>
  </si>
  <si>
    <t>Смирнов</t>
  </si>
  <si>
    <t>Павел</t>
  </si>
  <si>
    <t xml:space="preserve">Литвинов </t>
  </si>
  <si>
    <t>Даниил</t>
  </si>
  <si>
    <t>МБОУ "Карагайская средняя школа № 2"</t>
  </si>
  <si>
    <t>МБОУ "Нердвинская средняя школа"</t>
  </si>
  <si>
    <t>Коньшина Е. А.</t>
  </si>
  <si>
    <t>Гуляева И. В.</t>
  </si>
  <si>
    <t>мес-то</t>
  </si>
  <si>
    <t xml:space="preserve">Бег 1000 м </t>
  </si>
  <si>
    <t>Шафранов</t>
  </si>
  <si>
    <t>Максим</t>
  </si>
  <si>
    <t>Лыхин</t>
  </si>
  <si>
    <t>Анянов</t>
  </si>
  <si>
    <t>.</t>
  </si>
  <si>
    <t xml:space="preserve">Сафонов </t>
  </si>
  <si>
    <t>Дмитрий</t>
  </si>
  <si>
    <t>Пешков</t>
  </si>
  <si>
    <t>Конин</t>
  </si>
  <si>
    <t>Алексей</t>
  </si>
  <si>
    <t>Исламов</t>
  </si>
  <si>
    <t>Спешков</t>
  </si>
  <si>
    <t xml:space="preserve">Полюдов </t>
  </si>
  <si>
    <t>Корнишин</t>
  </si>
  <si>
    <t>Денис</t>
  </si>
  <si>
    <t xml:space="preserve">Звездин </t>
  </si>
  <si>
    <t>Фёдоровых О. Г.</t>
  </si>
  <si>
    <t>Носков В. И.</t>
  </si>
  <si>
    <t>Чирухина О. И.</t>
  </si>
  <si>
    <t>ЮНОШИ 9-11 кл.</t>
  </si>
  <si>
    <t>Санникова</t>
  </si>
  <si>
    <t>Софья</t>
  </si>
  <si>
    <t>Пономарёва</t>
  </si>
  <si>
    <t>Светлана</t>
  </si>
  <si>
    <t>Плетнёва</t>
  </si>
  <si>
    <t>Алиса</t>
  </si>
  <si>
    <t xml:space="preserve">Никулина </t>
  </si>
  <si>
    <t>Кристина</t>
  </si>
  <si>
    <t>Лищенко</t>
  </si>
  <si>
    <t>Эвелина</t>
  </si>
  <si>
    <t xml:space="preserve">Кирова </t>
  </si>
  <si>
    <t>Карина</t>
  </si>
  <si>
    <t>Волегова</t>
  </si>
  <si>
    <t>София</t>
  </si>
  <si>
    <t>Хабибуллина Н. С.</t>
  </si>
  <si>
    <t>Бабинцева И. Г.</t>
  </si>
  <si>
    <t>Трубина</t>
  </si>
  <si>
    <t>Элина</t>
  </si>
  <si>
    <t>Кайгародова</t>
  </si>
  <si>
    <t>Дарья</t>
  </si>
  <si>
    <t>Гуляева</t>
  </si>
  <si>
    <t>Якимова</t>
  </si>
  <si>
    <t>Татьяна</t>
  </si>
  <si>
    <t>Мартюшева</t>
  </si>
  <si>
    <t>Диана</t>
  </si>
  <si>
    <t>ДЕВУШКИ 9-11 кл.</t>
  </si>
  <si>
    <t>ДЕВУШКИ 7 - 8 кл.</t>
  </si>
  <si>
    <t>Чудова</t>
  </si>
  <si>
    <t>Зинаида</t>
  </si>
  <si>
    <t xml:space="preserve">Старкова </t>
  </si>
  <si>
    <t>Валерия</t>
  </si>
  <si>
    <t xml:space="preserve">Деменева </t>
  </si>
  <si>
    <t>Алина</t>
  </si>
  <si>
    <t>Вяткина</t>
  </si>
  <si>
    <t>Ярослава</t>
  </si>
  <si>
    <t>Бынова</t>
  </si>
  <si>
    <t>Кучевасова</t>
  </si>
  <si>
    <t>Анастасия</t>
  </si>
  <si>
    <t>Рулёва</t>
  </si>
  <si>
    <t>Зыкина</t>
  </si>
  <si>
    <t>Ксения</t>
  </si>
  <si>
    <t>Боярова</t>
  </si>
  <si>
    <t>Зульфия</t>
  </si>
  <si>
    <t>Уточкин В. А. (секретарь, теория, лёгкая атлетика)</t>
  </si>
  <si>
    <t>Фёдоровых О. Г. (гимнастика)</t>
  </si>
  <si>
    <t>Гуляева И. В. (гимнастика)</t>
  </si>
  <si>
    <t>Коньшина Е. А. (гимнастика)</t>
  </si>
  <si>
    <t>Михайловых В. И. (гимнастика)</t>
  </si>
  <si>
    <t>Чирухина О. И. (гимнастика)</t>
  </si>
  <si>
    <t>Фёдоровых Н. И. (баскетбол)</t>
  </si>
  <si>
    <t>Носков В. И. (баскетбол)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</si>
</sst>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6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2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5" fillId="0" borderId="0" xfId="53" applyFont="1" applyAlignment="1">
      <alignment/>
      <protection/>
    </xf>
    <xf numFmtId="0" fontId="11" fillId="0" borderId="1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53" applyFont="1" applyBorder="1" applyAlignment="1">
      <alignment horizontal="center"/>
      <protection/>
    </xf>
    <xf numFmtId="0" fontId="3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1" fillId="0" borderId="10" xfId="53" applyNumberFormat="1" applyFont="1" applyBorder="1" applyAlignment="1">
      <alignment horizontal="center" vertical="center"/>
      <protection/>
    </xf>
    <xf numFmtId="1" fontId="51" fillId="0" borderId="10" xfId="53" applyNumberFormat="1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1" fontId="2" fillId="32" borderId="10" xfId="53" applyNumberFormat="1" applyFont="1" applyFill="1" applyBorder="1" applyAlignment="1">
      <alignment horizontal="center" vertical="center"/>
      <protection/>
    </xf>
    <xf numFmtId="2" fontId="2" fillId="13" borderId="10" xfId="53" applyNumberFormat="1" applyFont="1" applyFill="1" applyBorder="1" applyAlignment="1">
      <alignment horizontal="center" vertical="center"/>
      <protection/>
    </xf>
    <xf numFmtId="181" fontId="2" fillId="32" borderId="10" xfId="53" applyNumberFormat="1" applyFont="1" applyFill="1" applyBorder="1" applyAlignment="1">
      <alignment horizontal="center" vertical="center"/>
      <protection/>
    </xf>
    <xf numFmtId="2" fontId="2" fillId="32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Border="1" applyAlignment="1">
      <alignment horizontal="right" vertical="center"/>
      <protection/>
    </xf>
    <xf numFmtId="2" fontId="4" fillId="0" borderId="10" xfId="53" applyNumberFormat="1" applyFont="1" applyBorder="1" applyAlignment="1">
      <alignment horizontal="left" vertical="center"/>
      <protection/>
    </xf>
    <xf numFmtId="2" fontId="3" fillId="13" borderId="10" xfId="53" applyNumberFormat="1" applyFont="1" applyFill="1" applyBorder="1" applyAlignment="1">
      <alignment horizontal="center" vertical="center"/>
      <protection/>
    </xf>
    <xf numFmtId="0" fontId="3" fillId="0" borderId="10" xfId="53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1" xfId="53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49" fontId="2" fillId="0" borderId="10" xfId="53" applyNumberFormat="1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5" fillId="0" borderId="12" xfId="53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1" xfId="53" applyFont="1" applyBorder="1" applyAlignment="1">
      <alignment horizontal="center" wrapText="1"/>
      <protection/>
    </xf>
    <xf numFmtId="0" fontId="5" fillId="13" borderId="10" xfId="53" applyFont="1" applyFill="1" applyBorder="1" applyAlignment="1">
      <alignment horizontal="center" wrapText="1"/>
      <protection/>
    </xf>
    <xf numFmtId="0" fontId="5" fillId="0" borderId="0" xfId="53" applyFont="1" applyFill="1" applyAlignment="1">
      <alignment horizontal="left"/>
      <protection/>
    </xf>
    <xf numFmtId="49" fontId="5" fillId="0" borderId="12" xfId="53" applyNumberFormat="1" applyFont="1" applyBorder="1" applyAlignment="1">
      <alignment horizontal="center" wrapText="1"/>
      <protection/>
    </xf>
    <xf numFmtId="49" fontId="5" fillId="0" borderId="13" xfId="53" applyNumberFormat="1" applyFont="1" applyBorder="1" applyAlignment="1">
      <alignment horizontal="center" wrapText="1"/>
      <protection/>
    </xf>
    <xf numFmtId="49" fontId="5" fillId="0" borderId="11" xfId="53" applyNumberFormat="1" applyFont="1" applyBorder="1" applyAlignment="1">
      <alignment horizont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2" fillId="32" borderId="10" xfId="53" applyFont="1" applyFill="1" applyBorder="1" applyAlignment="1">
      <alignment horizont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wrapText="1"/>
      <protection/>
    </xf>
    <xf numFmtId="0" fontId="11" fillId="0" borderId="12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 wrapText="1"/>
      <protection/>
    </xf>
    <xf numFmtId="0" fontId="11" fillId="0" borderId="11" xfId="53" applyFont="1" applyBorder="1" applyAlignment="1">
      <alignment horizontal="center" wrapText="1"/>
      <protection/>
    </xf>
    <xf numFmtId="0" fontId="11" fillId="0" borderId="12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9" fillId="0" borderId="10" xfId="0" applyFont="1" applyFill="1" applyBorder="1" applyAlignment="1">
      <alignment horizontal="center" wrapText="1"/>
    </xf>
    <xf numFmtId="0" fontId="6" fillId="0" borderId="10" xfId="53" applyFont="1" applyBorder="1" applyAlignment="1">
      <alignment horizontal="center"/>
      <protection/>
    </xf>
    <xf numFmtId="0" fontId="2" fillId="32" borderId="10" xfId="53" applyFont="1" applyFill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 wrapText="1"/>
      <protection/>
    </xf>
    <xf numFmtId="0" fontId="6" fillId="0" borderId="16" xfId="53" applyFont="1" applyBorder="1" applyAlignment="1">
      <alignment horizontal="center" wrapText="1"/>
      <protection/>
    </xf>
    <xf numFmtId="0" fontId="2" fillId="32" borderId="12" xfId="53" applyFont="1" applyFill="1" applyBorder="1" applyAlignment="1">
      <alignment horizontal="center" wrapText="1"/>
      <protection/>
    </xf>
    <xf numFmtId="0" fontId="2" fillId="32" borderId="11" xfId="53" applyFont="1" applyFill="1" applyBorder="1" applyAlignment="1">
      <alignment horizontal="center" wrapText="1"/>
      <protection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3" fillId="0" borderId="0" xfId="53" applyFont="1">
      <alignment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3" sqref="B23:M31"/>
    </sheetView>
  </sheetViews>
  <sheetFormatPr defaultColWidth="9.140625" defaultRowHeight="15"/>
  <cols>
    <col min="1" max="1" width="4.421875" style="5" customWidth="1"/>
    <col min="2" max="2" width="17.00390625" style="2" customWidth="1"/>
    <col min="3" max="3" width="13.00390625" style="2" customWidth="1"/>
    <col min="4" max="4" width="18.28125" style="2" customWidth="1"/>
    <col min="5" max="5" width="74.8515625" style="2" hidden="1" customWidth="1"/>
    <col min="6" max="6" width="21.28125" style="2" customWidth="1"/>
    <col min="7" max="7" width="6.140625" style="3" customWidth="1"/>
    <col min="8" max="8" width="7.140625" style="2" customWidth="1"/>
    <col min="9" max="9" width="5.57421875" style="2" customWidth="1"/>
    <col min="10" max="11" width="7.140625" style="2" customWidth="1"/>
    <col min="12" max="12" width="5.57421875" style="2" customWidth="1"/>
    <col min="13" max="14" width="7.140625" style="2" customWidth="1"/>
    <col min="15" max="15" width="5.57421875" style="2" customWidth="1"/>
    <col min="16" max="16" width="7.140625" style="2" customWidth="1"/>
    <col min="17" max="17" width="5.28125" style="2" customWidth="1"/>
    <col min="18" max="18" width="7.140625" style="2" customWidth="1"/>
    <col min="19" max="19" width="5.421875" style="2" customWidth="1"/>
    <col min="20" max="20" width="7.140625" style="2" customWidth="1"/>
    <col min="21" max="21" width="10.7109375" style="2" customWidth="1"/>
    <col min="22" max="22" width="10.00390625" style="2" customWidth="1"/>
    <col min="23" max="23" width="5.7109375" style="2" customWidth="1"/>
    <col min="24" max="24" width="16.00390625" style="2" customWidth="1"/>
    <col min="25" max="25" width="22.00390625" style="2" customWidth="1"/>
    <col min="26" max="29" width="17.421875" style="2" hidden="1" customWidth="1"/>
    <col min="30" max="32" width="9.140625" style="2" hidden="1" customWidth="1"/>
    <col min="33" max="16384" width="9.140625" style="2" customWidth="1"/>
  </cols>
  <sheetData>
    <row r="1" spans="1:25" s="1" customFormat="1" ht="27.7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7" ht="15" customHeight="1">
      <c r="A2" s="37" t="s">
        <v>48</v>
      </c>
      <c r="B2" s="37"/>
      <c r="C2" s="37"/>
      <c r="D2" s="6"/>
      <c r="E2" s="6"/>
      <c r="F2" s="6" t="s">
        <v>81</v>
      </c>
      <c r="G2" s="6"/>
    </row>
    <row r="3" spans="1:7" ht="23.25" customHeight="1">
      <c r="A3" s="67" t="s">
        <v>24</v>
      </c>
      <c r="B3" s="67"/>
      <c r="C3" s="67"/>
      <c r="D3" s="67"/>
      <c r="E3" s="67"/>
      <c r="F3" s="67"/>
      <c r="G3" s="67"/>
    </row>
    <row r="4" spans="1:34" s="1" customFormat="1" ht="35.25" customHeight="1">
      <c r="A4" s="38" t="s">
        <v>3</v>
      </c>
      <c r="B4" s="41" t="s">
        <v>18</v>
      </c>
      <c r="C4" s="41" t="s">
        <v>17</v>
      </c>
      <c r="D4" s="48" t="s">
        <v>4</v>
      </c>
      <c r="E4" s="52" t="s">
        <v>14</v>
      </c>
      <c r="F4" s="52" t="s">
        <v>49</v>
      </c>
      <c r="G4" s="48" t="s">
        <v>5</v>
      </c>
      <c r="H4" s="64" t="s">
        <v>25</v>
      </c>
      <c r="I4" s="64"/>
      <c r="J4" s="64"/>
      <c r="K4" s="64" t="s">
        <v>15</v>
      </c>
      <c r="L4" s="64"/>
      <c r="M4" s="64"/>
      <c r="N4" s="46" t="s">
        <v>34</v>
      </c>
      <c r="O4" s="47"/>
      <c r="P4" s="47"/>
      <c r="Q4" s="68" t="s">
        <v>93</v>
      </c>
      <c r="R4" s="69"/>
      <c r="S4" s="69"/>
      <c r="T4" s="69"/>
      <c r="U4" s="69"/>
      <c r="V4" s="36" t="s">
        <v>2</v>
      </c>
      <c r="W4" s="33" t="s">
        <v>92</v>
      </c>
      <c r="X4" s="72" t="s">
        <v>28</v>
      </c>
      <c r="Y4" s="63" t="s">
        <v>27</v>
      </c>
      <c r="Z4" s="60" t="s">
        <v>31</v>
      </c>
      <c r="AA4" s="57" t="s">
        <v>32</v>
      </c>
      <c r="AB4" s="57" t="s">
        <v>33</v>
      </c>
      <c r="AC4" s="57" t="s">
        <v>13</v>
      </c>
      <c r="AG4" s="2"/>
      <c r="AH4" s="2"/>
    </row>
    <row r="5" spans="1:34" s="1" customFormat="1" ht="14.25" customHeight="1">
      <c r="A5" s="39"/>
      <c r="B5" s="42"/>
      <c r="C5" s="42"/>
      <c r="D5" s="49"/>
      <c r="E5" s="53"/>
      <c r="F5" s="53"/>
      <c r="G5" s="49"/>
      <c r="H5" s="65" t="s">
        <v>0</v>
      </c>
      <c r="I5" s="55" t="s">
        <v>92</v>
      </c>
      <c r="J5" s="36" t="s">
        <v>1</v>
      </c>
      <c r="K5" s="51" t="s">
        <v>16</v>
      </c>
      <c r="L5" s="55" t="s">
        <v>92</v>
      </c>
      <c r="M5" s="36" t="s">
        <v>1</v>
      </c>
      <c r="N5" s="51" t="s">
        <v>16</v>
      </c>
      <c r="O5" s="55" t="s">
        <v>92</v>
      </c>
      <c r="P5" s="36" t="s">
        <v>1</v>
      </c>
      <c r="Q5" s="44" t="s">
        <v>35</v>
      </c>
      <c r="R5" s="44" t="s">
        <v>36</v>
      </c>
      <c r="S5" s="55" t="s">
        <v>92</v>
      </c>
      <c r="T5" s="70" t="s">
        <v>37</v>
      </c>
      <c r="U5" s="36" t="s">
        <v>1</v>
      </c>
      <c r="V5" s="36"/>
      <c r="W5" s="34"/>
      <c r="X5" s="73"/>
      <c r="Y5" s="63"/>
      <c r="Z5" s="61"/>
      <c r="AA5" s="58"/>
      <c r="AB5" s="58"/>
      <c r="AC5" s="58"/>
      <c r="AG5" s="2"/>
      <c r="AH5" s="2"/>
    </row>
    <row r="6" spans="1:34" s="1" customFormat="1" ht="33" customHeight="1">
      <c r="A6" s="40"/>
      <c r="B6" s="43"/>
      <c r="C6" s="43"/>
      <c r="D6" s="50"/>
      <c r="E6" s="54"/>
      <c r="F6" s="54"/>
      <c r="G6" s="50"/>
      <c r="H6" s="65"/>
      <c r="I6" s="56"/>
      <c r="J6" s="36"/>
      <c r="K6" s="51"/>
      <c r="L6" s="56"/>
      <c r="M6" s="36"/>
      <c r="N6" s="51"/>
      <c r="O6" s="56"/>
      <c r="P6" s="36"/>
      <c r="Q6" s="45"/>
      <c r="R6" s="45"/>
      <c r="S6" s="56"/>
      <c r="T6" s="71"/>
      <c r="U6" s="36"/>
      <c r="V6" s="36"/>
      <c r="W6" s="35"/>
      <c r="X6" s="74"/>
      <c r="Y6" s="63"/>
      <c r="Z6" s="62"/>
      <c r="AA6" s="59"/>
      <c r="AB6" s="59"/>
      <c r="AC6" s="59"/>
      <c r="AG6" s="2"/>
      <c r="AH6" s="2"/>
    </row>
    <row r="7" spans="1:34" s="4" customFormat="1" ht="31.5" customHeight="1">
      <c r="A7" s="30" t="s">
        <v>6</v>
      </c>
      <c r="B7" s="14" t="s">
        <v>73</v>
      </c>
      <c r="C7" s="15" t="s">
        <v>74</v>
      </c>
      <c r="D7" s="12" t="s">
        <v>81</v>
      </c>
      <c r="E7" s="10" t="s">
        <v>39</v>
      </c>
      <c r="F7" s="9" t="s">
        <v>77</v>
      </c>
      <c r="G7" s="18">
        <v>8</v>
      </c>
      <c r="H7" s="19">
        <v>11</v>
      </c>
      <c r="I7" s="17">
        <v>10</v>
      </c>
      <c r="J7" s="20">
        <f aca="true" t="shared" si="0" ref="J7:J21">20*H7/46</f>
        <v>4.782608695652174</v>
      </c>
      <c r="K7" s="21">
        <v>17.3</v>
      </c>
      <c r="L7" s="17">
        <v>3</v>
      </c>
      <c r="M7" s="20">
        <f aca="true" t="shared" si="1" ref="M7:M21">30*K7/20</f>
        <v>25.95</v>
      </c>
      <c r="N7" s="22">
        <v>26.88</v>
      </c>
      <c r="O7" s="17">
        <v>1</v>
      </c>
      <c r="P7" s="20">
        <f aca="true" t="shared" si="2" ref="P7:P18">20*26.88/N7</f>
        <v>20</v>
      </c>
      <c r="Q7" s="23">
        <v>3</v>
      </c>
      <c r="R7" s="24">
        <v>41</v>
      </c>
      <c r="S7" s="17">
        <v>2</v>
      </c>
      <c r="T7" s="22">
        <f aca="true" t="shared" si="3" ref="T7:T18">Q7*60+R7</f>
        <v>221</v>
      </c>
      <c r="U7" s="20">
        <f aca="true" t="shared" si="4" ref="U7:U18">30*220.8/T7</f>
        <v>29.97285067873303</v>
      </c>
      <c r="V7" s="25">
        <f aca="true" t="shared" si="5" ref="V7:V21">SUM(J7,M7,P7,U7)</f>
        <v>80.70545937438521</v>
      </c>
      <c r="W7" s="26">
        <v>1</v>
      </c>
      <c r="X7" s="28" t="s">
        <v>52</v>
      </c>
      <c r="Y7" s="29" t="s">
        <v>79</v>
      </c>
      <c r="Z7" s="8"/>
      <c r="AA7" s="7"/>
      <c r="AB7" s="7"/>
      <c r="AC7" s="7"/>
      <c r="AD7" s="7">
        <v>1</v>
      </c>
      <c r="AE7" s="4">
        <v>4</v>
      </c>
      <c r="AG7" s="2"/>
      <c r="AH7" s="2"/>
    </row>
    <row r="8" spans="1:34" s="4" customFormat="1" ht="31.5" customHeight="1">
      <c r="A8" s="30" t="s">
        <v>7</v>
      </c>
      <c r="B8" s="14" t="s">
        <v>60</v>
      </c>
      <c r="C8" s="15" t="s">
        <v>61</v>
      </c>
      <c r="D8" s="12" t="s">
        <v>81</v>
      </c>
      <c r="E8" s="10" t="s">
        <v>23</v>
      </c>
      <c r="F8" s="9" t="s">
        <v>64</v>
      </c>
      <c r="G8" s="18">
        <v>6</v>
      </c>
      <c r="H8" s="19">
        <v>17</v>
      </c>
      <c r="I8" s="17">
        <v>1</v>
      </c>
      <c r="J8" s="20">
        <f t="shared" si="0"/>
        <v>7.391304347826087</v>
      </c>
      <c r="K8" s="21">
        <v>18.2</v>
      </c>
      <c r="L8" s="17">
        <v>1</v>
      </c>
      <c r="M8" s="20">
        <f t="shared" si="1"/>
        <v>27.3</v>
      </c>
      <c r="N8" s="22">
        <v>30.34</v>
      </c>
      <c r="O8" s="17">
        <v>3</v>
      </c>
      <c r="P8" s="20">
        <f t="shared" si="2"/>
        <v>17.719182597231377</v>
      </c>
      <c r="Q8" s="23">
        <v>4</v>
      </c>
      <c r="R8" s="24">
        <v>5.4</v>
      </c>
      <c r="S8" s="17">
        <v>8</v>
      </c>
      <c r="T8" s="22">
        <f t="shared" si="3"/>
        <v>245.4</v>
      </c>
      <c r="U8" s="20">
        <f t="shared" si="4"/>
        <v>26.992665036674815</v>
      </c>
      <c r="V8" s="25">
        <f t="shared" si="5"/>
        <v>79.4031519817323</v>
      </c>
      <c r="W8" s="26">
        <v>2</v>
      </c>
      <c r="X8" s="28" t="s">
        <v>53</v>
      </c>
      <c r="Y8" s="29" t="s">
        <v>68</v>
      </c>
      <c r="Z8" s="8"/>
      <c r="AA8" s="7"/>
      <c r="AB8" s="7"/>
      <c r="AC8" s="7"/>
      <c r="AD8" s="7">
        <v>3</v>
      </c>
      <c r="AE8" s="4">
        <v>16</v>
      </c>
      <c r="AG8" s="2"/>
      <c r="AH8" s="2"/>
    </row>
    <row r="9" spans="1:34" s="4" customFormat="1" ht="31.5" customHeight="1">
      <c r="A9" s="30" t="s">
        <v>8</v>
      </c>
      <c r="B9" s="14" t="s">
        <v>62</v>
      </c>
      <c r="C9" s="15" t="s">
        <v>63</v>
      </c>
      <c r="D9" s="12" t="s">
        <v>81</v>
      </c>
      <c r="E9" s="10" t="s">
        <v>19</v>
      </c>
      <c r="F9" s="9" t="s">
        <v>64</v>
      </c>
      <c r="G9" s="18">
        <v>8</v>
      </c>
      <c r="H9" s="19">
        <v>14</v>
      </c>
      <c r="I9" s="17">
        <v>4</v>
      </c>
      <c r="J9" s="20">
        <f t="shared" si="0"/>
        <v>6.086956521739131</v>
      </c>
      <c r="K9" s="21">
        <v>16.6</v>
      </c>
      <c r="L9" s="17">
        <v>4</v>
      </c>
      <c r="M9" s="20">
        <f t="shared" si="1"/>
        <v>24.900000000000002</v>
      </c>
      <c r="N9" s="22">
        <v>41.29</v>
      </c>
      <c r="O9" s="17">
        <v>8</v>
      </c>
      <c r="P9" s="20">
        <f t="shared" si="2"/>
        <v>13.020101719544686</v>
      </c>
      <c r="Q9" s="23">
        <v>3</v>
      </c>
      <c r="R9" s="24">
        <v>40.8</v>
      </c>
      <c r="S9" s="17">
        <v>1</v>
      </c>
      <c r="T9" s="22">
        <f t="shared" si="3"/>
        <v>220.8</v>
      </c>
      <c r="U9" s="20">
        <f t="shared" si="4"/>
        <v>30</v>
      </c>
      <c r="V9" s="25">
        <f t="shared" si="5"/>
        <v>74.00705824128381</v>
      </c>
      <c r="W9" s="26">
        <v>3</v>
      </c>
      <c r="X9" s="28" t="s">
        <v>53</v>
      </c>
      <c r="Y9" s="29" t="s">
        <v>68</v>
      </c>
      <c r="Z9" s="8"/>
      <c r="AA9" s="7"/>
      <c r="AB9" s="7"/>
      <c r="AC9" s="7"/>
      <c r="AD9" s="7">
        <v>4</v>
      </c>
      <c r="AE9" s="4">
        <v>19</v>
      </c>
      <c r="AG9" s="2"/>
      <c r="AH9" s="2"/>
    </row>
    <row r="10" spans="1:31" s="4" customFormat="1" ht="31.5" customHeight="1">
      <c r="A10" s="30" t="s">
        <v>9</v>
      </c>
      <c r="B10" s="14" t="s">
        <v>86</v>
      </c>
      <c r="C10" s="15" t="s">
        <v>87</v>
      </c>
      <c r="D10" s="12" t="s">
        <v>81</v>
      </c>
      <c r="E10" s="11" t="s">
        <v>29</v>
      </c>
      <c r="F10" s="9" t="s">
        <v>88</v>
      </c>
      <c r="G10" s="18">
        <v>8</v>
      </c>
      <c r="H10" s="19">
        <v>15</v>
      </c>
      <c r="I10" s="17">
        <v>2</v>
      </c>
      <c r="J10" s="20">
        <f t="shared" si="0"/>
        <v>6.521739130434782</v>
      </c>
      <c r="K10" s="21">
        <v>17.4</v>
      </c>
      <c r="L10" s="17">
        <v>2</v>
      </c>
      <c r="M10" s="20">
        <f t="shared" si="1"/>
        <v>26.1</v>
      </c>
      <c r="N10" s="22">
        <v>43.6</v>
      </c>
      <c r="O10" s="17">
        <v>9</v>
      </c>
      <c r="P10" s="20">
        <f t="shared" si="2"/>
        <v>12.330275229357799</v>
      </c>
      <c r="Q10" s="23">
        <v>3</v>
      </c>
      <c r="R10" s="24">
        <v>53.4</v>
      </c>
      <c r="S10" s="17">
        <v>5</v>
      </c>
      <c r="T10" s="22">
        <f t="shared" si="3"/>
        <v>233.4</v>
      </c>
      <c r="U10" s="20">
        <f t="shared" si="4"/>
        <v>28.380462724935732</v>
      </c>
      <c r="V10" s="25">
        <f t="shared" si="5"/>
        <v>73.33247708472831</v>
      </c>
      <c r="W10" s="26">
        <v>4</v>
      </c>
      <c r="X10" s="28" t="s">
        <v>30</v>
      </c>
      <c r="Y10" s="29" t="s">
        <v>91</v>
      </c>
      <c r="Z10" s="8"/>
      <c r="AA10" s="7"/>
      <c r="AB10" s="7"/>
      <c r="AC10" s="7"/>
      <c r="AD10" s="7">
        <v>2</v>
      </c>
      <c r="AE10" s="4">
        <v>8</v>
      </c>
    </row>
    <row r="11" spans="1:31" s="4" customFormat="1" ht="31.5" customHeight="1">
      <c r="A11" s="30" t="s">
        <v>10</v>
      </c>
      <c r="B11" s="14" t="s">
        <v>69</v>
      </c>
      <c r="C11" s="15" t="s">
        <v>70</v>
      </c>
      <c r="D11" s="12" t="s">
        <v>81</v>
      </c>
      <c r="E11" s="10" t="s">
        <v>23</v>
      </c>
      <c r="F11" s="9" t="s">
        <v>77</v>
      </c>
      <c r="G11" s="27">
        <v>7</v>
      </c>
      <c r="H11" s="19">
        <v>8</v>
      </c>
      <c r="I11" s="17">
        <v>13</v>
      </c>
      <c r="J11" s="20">
        <f t="shared" si="0"/>
        <v>3.4782608695652173</v>
      </c>
      <c r="K11" s="21">
        <v>15.4</v>
      </c>
      <c r="L11" s="17">
        <v>7</v>
      </c>
      <c r="M11" s="20">
        <f t="shared" si="1"/>
        <v>23.1</v>
      </c>
      <c r="N11" s="22">
        <v>29.2</v>
      </c>
      <c r="O11" s="17">
        <v>2</v>
      </c>
      <c r="P11" s="20">
        <f t="shared" si="2"/>
        <v>18.41095890410959</v>
      </c>
      <c r="Q11" s="23">
        <v>3</v>
      </c>
      <c r="R11" s="24">
        <v>57.3</v>
      </c>
      <c r="S11" s="17">
        <v>7</v>
      </c>
      <c r="T11" s="22">
        <f t="shared" si="3"/>
        <v>237.3</v>
      </c>
      <c r="U11" s="20">
        <f t="shared" si="4"/>
        <v>27.914032869785082</v>
      </c>
      <c r="V11" s="25">
        <f t="shared" si="5"/>
        <v>72.9032526434599</v>
      </c>
      <c r="W11" s="26">
        <v>5</v>
      </c>
      <c r="X11" s="28" t="s">
        <v>30</v>
      </c>
      <c r="Y11" s="29" t="s">
        <v>79</v>
      </c>
      <c r="Z11" s="8"/>
      <c r="AA11" s="7"/>
      <c r="AB11" s="7"/>
      <c r="AC11" s="7"/>
      <c r="AD11" s="7">
        <v>1</v>
      </c>
      <c r="AE11" s="4">
        <v>3</v>
      </c>
    </row>
    <row r="12" spans="1:31" s="4" customFormat="1" ht="31.5" customHeight="1">
      <c r="A12" s="30" t="s">
        <v>11</v>
      </c>
      <c r="B12" s="14" t="s">
        <v>58</v>
      </c>
      <c r="C12" s="15" t="s">
        <v>59</v>
      </c>
      <c r="D12" s="12" t="s">
        <v>81</v>
      </c>
      <c r="E12" s="11" t="s">
        <v>38</v>
      </c>
      <c r="F12" s="9" t="s">
        <v>64</v>
      </c>
      <c r="G12" s="27">
        <v>6</v>
      </c>
      <c r="H12" s="19">
        <v>13</v>
      </c>
      <c r="I12" s="17">
        <v>5</v>
      </c>
      <c r="J12" s="20">
        <f t="shared" si="0"/>
        <v>5.6521739130434785</v>
      </c>
      <c r="K12" s="21">
        <v>16.5</v>
      </c>
      <c r="L12" s="17">
        <v>6</v>
      </c>
      <c r="M12" s="20">
        <f t="shared" si="1"/>
        <v>24.75</v>
      </c>
      <c r="N12" s="22">
        <v>38.51</v>
      </c>
      <c r="O12" s="17">
        <v>6</v>
      </c>
      <c r="P12" s="20">
        <f t="shared" si="2"/>
        <v>13.960010386912492</v>
      </c>
      <c r="Q12" s="23">
        <v>3</v>
      </c>
      <c r="R12" s="24">
        <v>55.8</v>
      </c>
      <c r="S12" s="17">
        <v>6</v>
      </c>
      <c r="T12" s="22">
        <f t="shared" si="3"/>
        <v>235.8</v>
      </c>
      <c r="U12" s="20">
        <f t="shared" si="4"/>
        <v>28.09160305343511</v>
      </c>
      <c r="V12" s="25">
        <f t="shared" si="5"/>
        <v>72.45378735339108</v>
      </c>
      <c r="W12" s="26">
        <v>6</v>
      </c>
      <c r="X12" s="28" t="s">
        <v>30</v>
      </c>
      <c r="Y12" s="29" t="s">
        <v>68</v>
      </c>
      <c r="Z12" s="8"/>
      <c r="AA12" s="7"/>
      <c r="AB12" s="7"/>
      <c r="AC12" s="7"/>
      <c r="AD12" s="7">
        <v>3</v>
      </c>
      <c r="AE12" s="4">
        <v>12</v>
      </c>
    </row>
    <row r="13" spans="1:31" s="4" customFormat="1" ht="31.5" customHeight="1">
      <c r="A13" s="30" t="s">
        <v>12</v>
      </c>
      <c r="B13" s="14" t="s">
        <v>71</v>
      </c>
      <c r="C13" s="15" t="s">
        <v>72</v>
      </c>
      <c r="D13" s="12" t="s">
        <v>81</v>
      </c>
      <c r="E13" s="10" t="s">
        <v>20</v>
      </c>
      <c r="F13" s="9" t="s">
        <v>77</v>
      </c>
      <c r="G13" s="18">
        <v>8</v>
      </c>
      <c r="H13" s="19">
        <v>15</v>
      </c>
      <c r="I13" s="17">
        <v>2</v>
      </c>
      <c r="J13" s="20">
        <f t="shared" si="0"/>
        <v>6.521739130434782</v>
      </c>
      <c r="K13" s="21">
        <v>16.6</v>
      </c>
      <c r="L13" s="17">
        <v>4</v>
      </c>
      <c r="M13" s="20">
        <f t="shared" si="1"/>
        <v>24.900000000000002</v>
      </c>
      <c r="N13" s="22">
        <v>33.14</v>
      </c>
      <c r="O13" s="17">
        <v>4</v>
      </c>
      <c r="P13" s="20">
        <f t="shared" si="2"/>
        <v>16.222088111044055</v>
      </c>
      <c r="Q13" s="23">
        <v>4</v>
      </c>
      <c r="R13" s="24">
        <v>28.6</v>
      </c>
      <c r="S13" s="17">
        <v>10</v>
      </c>
      <c r="T13" s="22">
        <f t="shared" si="3"/>
        <v>268.6</v>
      </c>
      <c r="U13" s="20">
        <f t="shared" si="4"/>
        <v>24.66120625465376</v>
      </c>
      <c r="V13" s="25">
        <f t="shared" si="5"/>
        <v>72.3050334961326</v>
      </c>
      <c r="W13" s="26">
        <v>7</v>
      </c>
      <c r="X13" s="28" t="s">
        <v>30</v>
      </c>
      <c r="Y13" s="29" t="s">
        <v>79</v>
      </c>
      <c r="Z13" s="8"/>
      <c r="AA13" s="7"/>
      <c r="AB13" s="7"/>
      <c r="AC13" s="7"/>
      <c r="AD13" s="7">
        <v>3</v>
      </c>
      <c r="AE13" s="4">
        <v>13</v>
      </c>
    </row>
    <row r="14" spans="1:31" s="4" customFormat="1" ht="31.5" customHeight="1">
      <c r="A14" s="30" t="s">
        <v>40</v>
      </c>
      <c r="B14" s="14" t="s">
        <v>56</v>
      </c>
      <c r="C14" s="15" t="s">
        <v>57</v>
      </c>
      <c r="D14" s="12" t="s">
        <v>81</v>
      </c>
      <c r="E14" s="10" t="s">
        <v>22</v>
      </c>
      <c r="F14" s="9" t="s">
        <v>65</v>
      </c>
      <c r="G14" s="27">
        <v>8</v>
      </c>
      <c r="H14" s="19">
        <v>12</v>
      </c>
      <c r="I14" s="17">
        <v>9</v>
      </c>
      <c r="J14" s="20">
        <f t="shared" si="0"/>
        <v>5.217391304347826</v>
      </c>
      <c r="K14" s="21">
        <v>13.5</v>
      </c>
      <c r="L14" s="17">
        <v>9</v>
      </c>
      <c r="M14" s="20">
        <f t="shared" si="1"/>
        <v>20.25</v>
      </c>
      <c r="N14" s="22">
        <v>45.45</v>
      </c>
      <c r="O14" s="17">
        <v>10</v>
      </c>
      <c r="P14" s="20">
        <f t="shared" si="2"/>
        <v>11.828382838283828</v>
      </c>
      <c r="Q14" s="23">
        <v>3</v>
      </c>
      <c r="R14" s="24">
        <v>43.8</v>
      </c>
      <c r="S14" s="17">
        <v>3</v>
      </c>
      <c r="T14" s="22">
        <f t="shared" si="3"/>
        <v>223.8</v>
      </c>
      <c r="U14" s="20">
        <f t="shared" si="4"/>
        <v>29.597855227882036</v>
      </c>
      <c r="V14" s="25">
        <f t="shared" si="5"/>
        <v>66.8936293705137</v>
      </c>
      <c r="W14" s="26">
        <v>8</v>
      </c>
      <c r="X14" s="28" t="s">
        <v>30</v>
      </c>
      <c r="Y14" s="29" t="s">
        <v>67</v>
      </c>
      <c r="Z14" s="8"/>
      <c r="AA14" s="7"/>
      <c r="AB14" s="7"/>
      <c r="AC14" s="7"/>
      <c r="AD14" s="7">
        <v>5</v>
      </c>
      <c r="AE14" s="4">
        <v>22</v>
      </c>
    </row>
    <row r="15" spans="1:30" s="4" customFormat="1" ht="31.5" customHeight="1">
      <c r="A15" s="30" t="s">
        <v>41</v>
      </c>
      <c r="B15" s="14" t="s">
        <v>54</v>
      </c>
      <c r="C15" s="15" t="s">
        <v>55</v>
      </c>
      <c r="D15" s="12" t="s">
        <v>81</v>
      </c>
      <c r="E15" s="10" t="s">
        <v>21</v>
      </c>
      <c r="F15" s="9" t="s">
        <v>65</v>
      </c>
      <c r="G15" s="27">
        <v>8</v>
      </c>
      <c r="H15" s="19">
        <v>7</v>
      </c>
      <c r="I15" s="17">
        <v>15</v>
      </c>
      <c r="J15" s="20">
        <f t="shared" si="0"/>
        <v>3.0434782608695654</v>
      </c>
      <c r="K15" s="21">
        <v>13.3</v>
      </c>
      <c r="L15" s="17">
        <v>11</v>
      </c>
      <c r="M15" s="20">
        <f t="shared" si="1"/>
        <v>19.95</v>
      </c>
      <c r="N15" s="22">
        <v>41.06</v>
      </c>
      <c r="O15" s="17">
        <v>7</v>
      </c>
      <c r="P15" s="20">
        <f t="shared" si="2"/>
        <v>13.093034583536289</v>
      </c>
      <c r="Q15" s="23">
        <v>3</v>
      </c>
      <c r="R15" s="24">
        <v>45.6</v>
      </c>
      <c r="S15" s="17">
        <v>4</v>
      </c>
      <c r="T15" s="22">
        <f t="shared" si="3"/>
        <v>225.6</v>
      </c>
      <c r="U15" s="20">
        <f t="shared" si="4"/>
        <v>29.361702127659576</v>
      </c>
      <c r="V15" s="25">
        <f t="shared" si="5"/>
        <v>65.44821497206543</v>
      </c>
      <c r="W15" s="26">
        <v>9</v>
      </c>
      <c r="X15" s="28" t="s">
        <v>30</v>
      </c>
      <c r="Y15" s="29" t="s">
        <v>66</v>
      </c>
      <c r="Z15" s="8"/>
      <c r="AA15" s="7"/>
      <c r="AB15" s="7"/>
      <c r="AC15" s="7"/>
      <c r="AD15" s="7"/>
    </row>
    <row r="16" spans="1:30" s="4" customFormat="1" ht="31.5" customHeight="1">
      <c r="A16" s="30" t="s">
        <v>42</v>
      </c>
      <c r="B16" s="14" t="s">
        <v>75</v>
      </c>
      <c r="C16" s="15" t="s">
        <v>76</v>
      </c>
      <c r="D16" s="12" t="s">
        <v>81</v>
      </c>
      <c r="E16" s="11" t="s">
        <v>29</v>
      </c>
      <c r="F16" s="9" t="s">
        <v>78</v>
      </c>
      <c r="G16" s="18">
        <v>8</v>
      </c>
      <c r="H16" s="19">
        <v>13</v>
      </c>
      <c r="I16" s="17">
        <v>5</v>
      </c>
      <c r="J16" s="20">
        <f t="shared" si="0"/>
        <v>5.6521739130434785</v>
      </c>
      <c r="K16" s="21">
        <v>11</v>
      </c>
      <c r="L16" s="17">
        <v>12</v>
      </c>
      <c r="M16" s="20">
        <f t="shared" si="1"/>
        <v>16.5</v>
      </c>
      <c r="N16" s="22">
        <v>35.52</v>
      </c>
      <c r="O16" s="17">
        <v>5</v>
      </c>
      <c r="P16" s="20">
        <f t="shared" si="2"/>
        <v>15.135135135135135</v>
      </c>
      <c r="Q16" s="23">
        <v>4</v>
      </c>
      <c r="R16" s="24">
        <v>26</v>
      </c>
      <c r="S16" s="17">
        <v>9</v>
      </c>
      <c r="T16" s="22">
        <f t="shared" si="3"/>
        <v>266</v>
      </c>
      <c r="U16" s="20">
        <f t="shared" si="4"/>
        <v>24.902255639097746</v>
      </c>
      <c r="V16" s="25">
        <f t="shared" si="5"/>
        <v>62.18956468727636</v>
      </c>
      <c r="W16" s="26">
        <v>10</v>
      </c>
      <c r="X16" s="28" t="s">
        <v>30</v>
      </c>
      <c r="Y16" s="29" t="s">
        <v>80</v>
      </c>
      <c r="Z16" s="8"/>
      <c r="AA16" s="7"/>
      <c r="AB16" s="7"/>
      <c r="AC16" s="7"/>
      <c r="AD16" s="7"/>
    </row>
    <row r="17" spans="1:30" s="4" customFormat="1" ht="31.5" customHeight="1">
      <c r="A17" s="30" t="s">
        <v>43</v>
      </c>
      <c r="B17" s="14" t="s">
        <v>82</v>
      </c>
      <c r="C17" s="15" t="s">
        <v>83</v>
      </c>
      <c r="D17" s="12" t="s">
        <v>81</v>
      </c>
      <c r="E17" s="10" t="s">
        <v>20</v>
      </c>
      <c r="F17" s="9" t="s">
        <v>89</v>
      </c>
      <c r="G17" s="27">
        <v>8</v>
      </c>
      <c r="H17" s="19">
        <v>10</v>
      </c>
      <c r="I17" s="17">
        <v>11</v>
      </c>
      <c r="J17" s="20">
        <f t="shared" si="0"/>
        <v>4.3478260869565215</v>
      </c>
      <c r="K17" s="21">
        <v>13.5</v>
      </c>
      <c r="L17" s="17">
        <v>9</v>
      </c>
      <c r="M17" s="20">
        <f t="shared" si="1"/>
        <v>20.25</v>
      </c>
      <c r="N17" s="22">
        <v>48.63</v>
      </c>
      <c r="O17" s="17">
        <v>11</v>
      </c>
      <c r="P17" s="20">
        <f t="shared" si="2"/>
        <v>11.054904380012339</v>
      </c>
      <c r="Q17" s="23">
        <v>4</v>
      </c>
      <c r="R17" s="24">
        <v>43.6</v>
      </c>
      <c r="S17" s="17">
        <v>11</v>
      </c>
      <c r="T17" s="22">
        <f t="shared" si="3"/>
        <v>283.6</v>
      </c>
      <c r="U17" s="20">
        <f t="shared" si="4"/>
        <v>23.356840620592383</v>
      </c>
      <c r="V17" s="25">
        <f t="shared" si="5"/>
        <v>59.00957108756124</v>
      </c>
      <c r="W17" s="26">
        <v>11</v>
      </c>
      <c r="X17" s="28" t="s">
        <v>30</v>
      </c>
      <c r="Y17" s="29" t="s">
        <v>90</v>
      </c>
      <c r="Z17" s="13"/>
      <c r="AA17" s="13"/>
      <c r="AB17" s="13"/>
      <c r="AC17" s="13"/>
      <c r="AD17" s="13"/>
    </row>
    <row r="18" spans="1:30" s="4" customFormat="1" ht="31.5" customHeight="1">
      <c r="A18" s="30" t="s">
        <v>44</v>
      </c>
      <c r="B18" s="14" t="s">
        <v>84</v>
      </c>
      <c r="C18" s="15" t="s">
        <v>85</v>
      </c>
      <c r="D18" s="12" t="s">
        <v>81</v>
      </c>
      <c r="E18" s="10" t="s">
        <v>39</v>
      </c>
      <c r="F18" s="9" t="s">
        <v>88</v>
      </c>
      <c r="G18" s="27">
        <v>8</v>
      </c>
      <c r="H18" s="19">
        <v>8</v>
      </c>
      <c r="I18" s="17">
        <v>13</v>
      </c>
      <c r="J18" s="20">
        <f t="shared" si="0"/>
        <v>3.4782608695652173</v>
      </c>
      <c r="K18" s="21">
        <v>13.7</v>
      </c>
      <c r="L18" s="17">
        <v>8</v>
      </c>
      <c r="M18" s="20">
        <f t="shared" si="1"/>
        <v>20.55</v>
      </c>
      <c r="N18" s="22">
        <v>57.25</v>
      </c>
      <c r="O18" s="17">
        <v>12</v>
      </c>
      <c r="P18" s="20">
        <f t="shared" si="2"/>
        <v>9.390393013100438</v>
      </c>
      <c r="Q18" s="23">
        <v>5</v>
      </c>
      <c r="R18" s="24">
        <v>3.5</v>
      </c>
      <c r="S18" s="17">
        <v>12</v>
      </c>
      <c r="T18" s="22">
        <f t="shared" si="3"/>
        <v>303.5</v>
      </c>
      <c r="U18" s="20">
        <f t="shared" si="4"/>
        <v>21.825370675453048</v>
      </c>
      <c r="V18" s="25">
        <f t="shared" si="5"/>
        <v>55.24402455811871</v>
      </c>
      <c r="W18" s="26">
        <v>12</v>
      </c>
      <c r="X18" s="28" t="s">
        <v>30</v>
      </c>
      <c r="Y18" s="29" t="s">
        <v>91</v>
      </c>
      <c r="Z18" s="13"/>
      <c r="AA18" s="13"/>
      <c r="AB18" s="13"/>
      <c r="AC18" s="13"/>
      <c r="AD18" s="13"/>
    </row>
    <row r="19" spans="1:25" ht="33" customHeight="1">
      <c r="A19" s="30" t="s">
        <v>45</v>
      </c>
      <c r="B19" s="14" t="s">
        <v>94</v>
      </c>
      <c r="C19" s="15" t="s">
        <v>95</v>
      </c>
      <c r="D19" s="12" t="s">
        <v>81</v>
      </c>
      <c r="E19" s="10" t="s">
        <v>39</v>
      </c>
      <c r="F19" s="9" t="s">
        <v>88</v>
      </c>
      <c r="G19" s="27">
        <v>8</v>
      </c>
      <c r="H19" s="19">
        <v>13</v>
      </c>
      <c r="I19" s="17">
        <v>5</v>
      </c>
      <c r="J19" s="20">
        <f t="shared" si="0"/>
        <v>5.6521739130434785</v>
      </c>
      <c r="K19" s="21">
        <v>0</v>
      </c>
      <c r="L19" s="16" t="s">
        <v>98</v>
      </c>
      <c r="M19" s="20">
        <f t="shared" si="1"/>
        <v>0</v>
      </c>
      <c r="N19" s="22">
        <v>0</v>
      </c>
      <c r="O19" s="16" t="s">
        <v>98</v>
      </c>
      <c r="P19" s="20">
        <v>0</v>
      </c>
      <c r="Q19" s="23">
        <v>0</v>
      </c>
      <c r="R19" s="24">
        <v>0</v>
      </c>
      <c r="S19" s="16" t="s">
        <v>98</v>
      </c>
      <c r="T19" s="22">
        <v>0</v>
      </c>
      <c r="U19" s="20">
        <v>0</v>
      </c>
      <c r="V19" s="25">
        <f t="shared" si="5"/>
        <v>5.6521739130434785</v>
      </c>
      <c r="W19" s="26">
        <v>13</v>
      </c>
      <c r="X19" s="28" t="s">
        <v>30</v>
      </c>
      <c r="Y19" s="29" t="s">
        <v>91</v>
      </c>
    </row>
    <row r="20" spans="1:25" ht="31.5">
      <c r="A20" s="30" t="s">
        <v>46</v>
      </c>
      <c r="B20" s="14" t="s">
        <v>97</v>
      </c>
      <c r="C20" s="15" t="s">
        <v>95</v>
      </c>
      <c r="D20" s="12" t="s">
        <v>81</v>
      </c>
      <c r="E20" s="11" t="s">
        <v>29</v>
      </c>
      <c r="F20" s="9" t="s">
        <v>78</v>
      </c>
      <c r="G20" s="27">
        <v>8</v>
      </c>
      <c r="H20" s="19">
        <v>13</v>
      </c>
      <c r="I20" s="17">
        <v>5</v>
      </c>
      <c r="J20" s="20">
        <f t="shared" si="0"/>
        <v>5.6521739130434785</v>
      </c>
      <c r="K20" s="21">
        <v>0</v>
      </c>
      <c r="L20" s="16" t="s">
        <v>98</v>
      </c>
      <c r="M20" s="20">
        <f t="shared" si="1"/>
        <v>0</v>
      </c>
      <c r="N20" s="22">
        <v>0</v>
      </c>
      <c r="O20" s="16" t="s">
        <v>98</v>
      </c>
      <c r="P20" s="20">
        <v>0</v>
      </c>
      <c r="Q20" s="23">
        <v>0</v>
      </c>
      <c r="R20" s="24">
        <v>0</v>
      </c>
      <c r="S20" s="16" t="s">
        <v>98</v>
      </c>
      <c r="T20" s="22">
        <v>0</v>
      </c>
      <c r="U20" s="20">
        <v>0</v>
      </c>
      <c r="V20" s="25">
        <f t="shared" si="5"/>
        <v>5.6521739130434785</v>
      </c>
      <c r="W20" s="26">
        <v>14</v>
      </c>
      <c r="X20" s="28" t="s">
        <v>30</v>
      </c>
      <c r="Y20" s="29" t="s">
        <v>80</v>
      </c>
    </row>
    <row r="21" spans="1:25" ht="31.5">
      <c r="A21" s="30" t="s">
        <v>47</v>
      </c>
      <c r="B21" s="14" t="s">
        <v>96</v>
      </c>
      <c r="C21" s="15" t="s">
        <v>59</v>
      </c>
      <c r="D21" s="12" t="s">
        <v>81</v>
      </c>
      <c r="E21" s="11" t="s">
        <v>29</v>
      </c>
      <c r="F21" s="9" t="s">
        <v>88</v>
      </c>
      <c r="G21" s="27">
        <v>8</v>
      </c>
      <c r="H21" s="19">
        <v>10</v>
      </c>
      <c r="I21" s="17">
        <v>11</v>
      </c>
      <c r="J21" s="20">
        <f t="shared" si="0"/>
        <v>4.3478260869565215</v>
      </c>
      <c r="K21" s="21">
        <v>0</v>
      </c>
      <c r="L21" s="16" t="s">
        <v>98</v>
      </c>
      <c r="M21" s="20">
        <f t="shared" si="1"/>
        <v>0</v>
      </c>
      <c r="N21" s="22">
        <v>0</v>
      </c>
      <c r="O21" s="16" t="s">
        <v>98</v>
      </c>
      <c r="P21" s="20">
        <v>0</v>
      </c>
      <c r="Q21" s="23">
        <v>0</v>
      </c>
      <c r="R21" s="24">
        <v>0</v>
      </c>
      <c r="S21" s="16" t="s">
        <v>98</v>
      </c>
      <c r="T21" s="22">
        <v>0</v>
      </c>
      <c r="U21" s="20">
        <v>0</v>
      </c>
      <c r="V21" s="25">
        <f t="shared" si="5"/>
        <v>4.3478260869565215</v>
      </c>
      <c r="W21" s="26">
        <v>15</v>
      </c>
      <c r="X21" s="28" t="s">
        <v>30</v>
      </c>
      <c r="Y21" s="29" t="s">
        <v>91</v>
      </c>
    </row>
    <row r="23" spans="2:13" ht="15.75">
      <c r="B23" s="75" t="s">
        <v>50</v>
      </c>
      <c r="C23" s="75"/>
      <c r="D23" s="76"/>
      <c r="E23" s="76"/>
      <c r="F23" s="75" t="s">
        <v>157</v>
      </c>
      <c r="G23" s="75"/>
      <c r="H23" s="75"/>
      <c r="I23" s="75"/>
      <c r="J23" s="75"/>
      <c r="K23" s="75"/>
      <c r="L23" s="75"/>
      <c r="M23" s="75"/>
    </row>
    <row r="24" spans="2:13" ht="15">
      <c r="B24" s="77"/>
      <c r="C24" s="77"/>
      <c r="D24" s="77"/>
      <c r="E24" s="77"/>
      <c r="F24" s="77"/>
      <c r="G24" s="78"/>
      <c r="H24" s="77"/>
      <c r="I24" s="77"/>
      <c r="J24" s="77"/>
      <c r="K24" s="77"/>
      <c r="L24" s="77"/>
      <c r="M24" s="77"/>
    </row>
    <row r="25" spans="2:13" ht="15">
      <c r="B25" s="77" t="s">
        <v>51</v>
      </c>
      <c r="C25" s="77"/>
      <c r="D25" s="77"/>
      <c r="E25" s="77"/>
      <c r="F25" s="79" t="s">
        <v>158</v>
      </c>
      <c r="G25" s="79"/>
      <c r="H25" s="79"/>
      <c r="I25" s="77"/>
      <c r="J25" s="77"/>
      <c r="K25" s="77"/>
      <c r="L25" s="77"/>
      <c r="M25" s="77"/>
    </row>
    <row r="26" spans="2:13" ht="15">
      <c r="B26" s="77"/>
      <c r="C26" s="77"/>
      <c r="D26" s="77"/>
      <c r="E26" s="77"/>
      <c r="F26" s="79" t="s">
        <v>159</v>
      </c>
      <c r="G26" s="79"/>
      <c r="H26" s="79"/>
      <c r="I26" s="77"/>
      <c r="J26" s="77"/>
      <c r="K26" s="77"/>
      <c r="L26" s="77"/>
      <c r="M26" s="77"/>
    </row>
    <row r="27" spans="2:13" ht="15">
      <c r="B27" s="77"/>
      <c r="C27" s="77"/>
      <c r="D27" s="77"/>
      <c r="E27" s="77"/>
      <c r="F27" s="79" t="s">
        <v>160</v>
      </c>
      <c r="G27" s="79"/>
      <c r="H27" s="79"/>
      <c r="I27" s="77"/>
      <c r="J27" s="77"/>
      <c r="K27" s="77"/>
      <c r="L27" s="77"/>
      <c r="M27" s="77"/>
    </row>
    <row r="28" spans="2:13" ht="15">
      <c r="B28" s="77"/>
      <c r="C28" s="77"/>
      <c r="D28" s="77"/>
      <c r="E28" s="77"/>
      <c r="F28" s="79" t="s">
        <v>161</v>
      </c>
      <c r="G28" s="79"/>
      <c r="H28" s="79"/>
      <c r="I28" s="77"/>
      <c r="J28" s="77"/>
      <c r="K28" s="77"/>
      <c r="L28" s="77"/>
      <c r="M28" s="77"/>
    </row>
    <row r="29" spans="2:13" ht="15">
      <c r="B29" s="77"/>
      <c r="C29" s="77"/>
      <c r="D29" s="77"/>
      <c r="E29" s="77"/>
      <c r="F29" s="79" t="s">
        <v>162</v>
      </c>
      <c r="G29" s="79"/>
      <c r="H29" s="79"/>
      <c r="I29" s="77"/>
      <c r="J29" s="77"/>
      <c r="K29" s="77"/>
      <c r="L29" s="77"/>
      <c r="M29" s="77"/>
    </row>
    <row r="30" spans="2:13" ht="15">
      <c r="B30" s="77"/>
      <c r="C30" s="77"/>
      <c r="D30" s="77"/>
      <c r="E30" s="77"/>
      <c r="F30" s="79" t="s">
        <v>163</v>
      </c>
      <c r="G30" s="79"/>
      <c r="H30" s="79"/>
      <c r="I30" s="77"/>
      <c r="J30" s="77"/>
      <c r="K30" s="77"/>
      <c r="L30" s="77"/>
      <c r="M30" s="77"/>
    </row>
    <row r="31" spans="2:13" ht="15">
      <c r="B31" s="77"/>
      <c r="C31" s="77"/>
      <c r="D31" s="77"/>
      <c r="E31" s="77"/>
      <c r="F31" s="79" t="s">
        <v>164</v>
      </c>
      <c r="G31" s="79"/>
      <c r="H31" s="79"/>
      <c r="I31" s="77"/>
      <c r="J31" s="77"/>
      <c r="K31" s="77"/>
      <c r="L31" s="77"/>
      <c r="M31" s="77"/>
    </row>
  </sheetData>
  <sheetProtection/>
  <mergeCells count="46">
    <mergeCell ref="F31:H31"/>
    <mergeCell ref="F25:H25"/>
    <mergeCell ref="F26:H26"/>
    <mergeCell ref="F27:H27"/>
    <mergeCell ref="F28:H28"/>
    <mergeCell ref="F29:H29"/>
    <mergeCell ref="F30:H30"/>
    <mergeCell ref="A1:Y1"/>
    <mergeCell ref="A3:G3"/>
    <mergeCell ref="Q5:Q6"/>
    <mergeCell ref="V4:V6"/>
    <mergeCell ref="Q4:U4"/>
    <mergeCell ref="U5:U6"/>
    <mergeCell ref="T5:T6"/>
    <mergeCell ref="X4:X6"/>
    <mergeCell ref="S5:S6"/>
    <mergeCell ref="AC4:AC6"/>
    <mergeCell ref="Z4:Z6"/>
    <mergeCell ref="AB4:AB6"/>
    <mergeCell ref="AA4:AA6"/>
    <mergeCell ref="Y4:Y6"/>
    <mergeCell ref="J5:J6"/>
    <mergeCell ref="H4:J4"/>
    <mergeCell ref="H5:H6"/>
    <mergeCell ref="K4:M4"/>
    <mergeCell ref="N5:N6"/>
    <mergeCell ref="P5:P6"/>
    <mergeCell ref="G4:G6"/>
    <mergeCell ref="K5:K6"/>
    <mergeCell ref="D4:D6"/>
    <mergeCell ref="F4:F6"/>
    <mergeCell ref="E4:E6"/>
    <mergeCell ref="L5:L6"/>
    <mergeCell ref="I5:I6"/>
    <mergeCell ref="O5:O6"/>
    <mergeCell ref="W4:W6"/>
    <mergeCell ref="M5:M6"/>
    <mergeCell ref="B23:C23"/>
    <mergeCell ref="F23:M23"/>
    <mergeCell ref="A2:C2"/>
    <mergeCell ref="A4:A6"/>
    <mergeCell ref="B4:B6"/>
    <mergeCell ref="C4:C6"/>
    <mergeCell ref="R5:R6"/>
    <mergeCell ref="N4:P4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8" sqref="B18:M26"/>
    </sheetView>
  </sheetViews>
  <sheetFormatPr defaultColWidth="9.140625" defaultRowHeight="15"/>
  <cols>
    <col min="1" max="1" width="4.421875" style="5" customWidth="1"/>
    <col min="2" max="2" width="17.00390625" style="2" customWidth="1"/>
    <col min="3" max="3" width="13.00390625" style="2" customWidth="1"/>
    <col min="4" max="4" width="18.28125" style="2" customWidth="1"/>
    <col min="5" max="5" width="74.8515625" style="2" hidden="1" customWidth="1"/>
    <col min="6" max="6" width="21.28125" style="2" customWidth="1"/>
    <col min="7" max="7" width="6.140625" style="3" customWidth="1"/>
    <col min="8" max="8" width="7.140625" style="2" customWidth="1"/>
    <col min="9" max="9" width="5.57421875" style="2" customWidth="1"/>
    <col min="10" max="11" width="7.140625" style="2" customWidth="1"/>
    <col min="12" max="12" width="5.57421875" style="2" customWidth="1"/>
    <col min="13" max="14" width="7.140625" style="2" customWidth="1"/>
    <col min="15" max="15" width="5.57421875" style="2" customWidth="1"/>
    <col min="16" max="16" width="7.140625" style="2" customWidth="1"/>
    <col min="17" max="17" width="5.28125" style="2" customWidth="1"/>
    <col min="18" max="18" width="7.140625" style="2" customWidth="1"/>
    <col min="19" max="19" width="5.421875" style="2" customWidth="1"/>
    <col min="20" max="20" width="8.57421875" style="2" customWidth="1"/>
    <col min="21" max="21" width="10.7109375" style="2" customWidth="1"/>
    <col min="22" max="22" width="10.00390625" style="2" customWidth="1"/>
    <col min="23" max="23" width="5.7109375" style="2" customWidth="1"/>
    <col min="24" max="24" width="16.00390625" style="2" customWidth="1"/>
    <col min="25" max="25" width="22.00390625" style="2" customWidth="1"/>
    <col min="26" max="29" width="17.421875" style="2" hidden="1" customWidth="1"/>
    <col min="30" max="32" width="9.140625" style="2" hidden="1" customWidth="1"/>
    <col min="33" max="16384" width="9.140625" style="2" customWidth="1"/>
  </cols>
  <sheetData>
    <row r="1" spans="1:25" s="1" customFormat="1" ht="27.7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7" ht="15" customHeight="1">
      <c r="A2" s="37" t="s">
        <v>48</v>
      </c>
      <c r="B2" s="37"/>
      <c r="C2" s="37"/>
      <c r="D2" s="6"/>
      <c r="E2" s="6"/>
      <c r="F2" s="6" t="s">
        <v>81</v>
      </c>
      <c r="G2" s="6"/>
    </row>
    <row r="3" spans="1:7" ht="23.25" customHeight="1">
      <c r="A3" s="67" t="s">
        <v>140</v>
      </c>
      <c r="B3" s="67"/>
      <c r="C3" s="67"/>
      <c r="D3" s="67"/>
      <c r="E3" s="67"/>
      <c r="F3" s="67"/>
      <c r="G3" s="67"/>
    </row>
    <row r="4" spans="1:34" s="1" customFormat="1" ht="35.25" customHeight="1">
      <c r="A4" s="38" t="s">
        <v>3</v>
      </c>
      <c r="B4" s="41" t="s">
        <v>18</v>
      </c>
      <c r="C4" s="41" t="s">
        <v>17</v>
      </c>
      <c r="D4" s="48" t="s">
        <v>4</v>
      </c>
      <c r="E4" s="52" t="s">
        <v>14</v>
      </c>
      <c r="F4" s="52" t="s">
        <v>49</v>
      </c>
      <c r="G4" s="48" t="s">
        <v>5</v>
      </c>
      <c r="H4" s="64" t="s">
        <v>25</v>
      </c>
      <c r="I4" s="64"/>
      <c r="J4" s="64"/>
      <c r="K4" s="64" t="s">
        <v>15</v>
      </c>
      <c r="L4" s="64"/>
      <c r="M4" s="64"/>
      <c r="N4" s="46" t="s">
        <v>34</v>
      </c>
      <c r="O4" s="47"/>
      <c r="P4" s="47"/>
      <c r="Q4" s="68" t="s">
        <v>93</v>
      </c>
      <c r="R4" s="69"/>
      <c r="S4" s="69"/>
      <c r="T4" s="69"/>
      <c r="U4" s="69"/>
      <c r="V4" s="36" t="s">
        <v>2</v>
      </c>
      <c r="W4" s="33" t="s">
        <v>92</v>
      </c>
      <c r="X4" s="72" t="s">
        <v>28</v>
      </c>
      <c r="Y4" s="63" t="s">
        <v>27</v>
      </c>
      <c r="Z4" s="60" t="s">
        <v>31</v>
      </c>
      <c r="AA4" s="57" t="s">
        <v>32</v>
      </c>
      <c r="AB4" s="57" t="s">
        <v>33</v>
      </c>
      <c r="AC4" s="57" t="s">
        <v>13</v>
      </c>
      <c r="AG4" s="2"/>
      <c r="AH4" s="2"/>
    </row>
    <row r="5" spans="1:34" s="1" customFormat="1" ht="14.25" customHeight="1">
      <c r="A5" s="39"/>
      <c r="B5" s="42"/>
      <c r="C5" s="42"/>
      <c r="D5" s="49"/>
      <c r="E5" s="53"/>
      <c r="F5" s="53"/>
      <c r="G5" s="49"/>
      <c r="H5" s="65" t="s">
        <v>0</v>
      </c>
      <c r="I5" s="55" t="s">
        <v>92</v>
      </c>
      <c r="J5" s="36" t="s">
        <v>1</v>
      </c>
      <c r="K5" s="51" t="s">
        <v>16</v>
      </c>
      <c r="L5" s="55" t="s">
        <v>92</v>
      </c>
      <c r="M5" s="36" t="s">
        <v>1</v>
      </c>
      <c r="N5" s="51" t="s">
        <v>16</v>
      </c>
      <c r="O5" s="55" t="s">
        <v>92</v>
      </c>
      <c r="P5" s="36" t="s">
        <v>1</v>
      </c>
      <c r="Q5" s="44" t="s">
        <v>35</v>
      </c>
      <c r="R5" s="44" t="s">
        <v>36</v>
      </c>
      <c r="S5" s="55" t="s">
        <v>92</v>
      </c>
      <c r="T5" s="70" t="s">
        <v>37</v>
      </c>
      <c r="U5" s="36" t="s">
        <v>1</v>
      </c>
      <c r="V5" s="36"/>
      <c r="W5" s="34"/>
      <c r="X5" s="73"/>
      <c r="Y5" s="63"/>
      <c r="Z5" s="61"/>
      <c r="AA5" s="58"/>
      <c r="AB5" s="58"/>
      <c r="AC5" s="58"/>
      <c r="AG5" s="2"/>
      <c r="AH5" s="2"/>
    </row>
    <row r="6" spans="1:34" s="1" customFormat="1" ht="33" customHeight="1">
      <c r="A6" s="40"/>
      <c r="B6" s="43"/>
      <c r="C6" s="43"/>
      <c r="D6" s="50"/>
      <c r="E6" s="54"/>
      <c r="F6" s="54"/>
      <c r="G6" s="50"/>
      <c r="H6" s="65"/>
      <c r="I6" s="56"/>
      <c r="J6" s="36"/>
      <c r="K6" s="51"/>
      <c r="L6" s="56"/>
      <c r="M6" s="36"/>
      <c r="N6" s="51"/>
      <c r="O6" s="56"/>
      <c r="P6" s="36"/>
      <c r="Q6" s="45"/>
      <c r="R6" s="45"/>
      <c r="S6" s="56"/>
      <c r="T6" s="71"/>
      <c r="U6" s="36"/>
      <c r="V6" s="36"/>
      <c r="W6" s="35"/>
      <c r="X6" s="74"/>
      <c r="Y6" s="63"/>
      <c r="Z6" s="62"/>
      <c r="AA6" s="59"/>
      <c r="AB6" s="59"/>
      <c r="AC6" s="59"/>
      <c r="AG6" s="2"/>
      <c r="AH6" s="2"/>
    </row>
    <row r="7" spans="1:34" s="4" customFormat="1" ht="31.5" customHeight="1">
      <c r="A7" s="30" t="s">
        <v>6</v>
      </c>
      <c r="B7" s="14" t="s">
        <v>152</v>
      </c>
      <c r="C7" s="15" t="s">
        <v>133</v>
      </c>
      <c r="D7" s="12" t="s">
        <v>81</v>
      </c>
      <c r="E7" s="10" t="s">
        <v>22</v>
      </c>
      <c r="F7" s="9" t="s">
        <v>64</v>
      </c>
      <c r="G7" s="18">
        <v>8</v>
      </c>
      <c r="H7" s="19">
        <v>29</v>
      </c>
      <c r="I7" s="17">
        <v>1</v>
      </c>
      <c r="J7" s="20">
        <f aca="true" t="shared" si="0" ref="J7:J16">20*H7/46</f>
        <v>12.608695652173912</v>
      </c>
      <c r="K7" s="21">
        <v>17</v>
      </c>
      <c r="L7" s="17">
        <v>2</v>
      </c>
      <c r="M7" s="20">
        <f aca="true" t="shared" si="1" ref="M7:M15">30*K7/20</f>
        <v>25.5</v>
      </c>
      <c r="N7" s="22">
        <v>43.74</v>
      </c>
      <c r="O7" s="17">
        <v>3</v>
      </c>
      <c r="P7" s="20">
        <f aca="true" t="shared" si="2" ref="P7:P15">20*41.52/N7</f>
        <v>18.98491083676269</v>
      </c>
      <c r="Q7" s="23">
        <v>4</v>
      </c>
      <c r="R7" s="24">
        <v>23.3</v>
      </c>
      <c r="S7" s="17">
        <v>2</v>
      </c>
      <c r="T7" s="22">
        <f aca="true" t="shared" si="3" ref="T7:T15">Q7*60+R7</f>
        <v>263.3</v>
      </c>
      <c r="U7" s="20">
        <f aca="true" t="shared" si="4" ref="U7:U15">30*256/T7</f>
        <v>29.16824914546145</v>
      </c>
      <c r="V7" s="25">
        <f aca="true" t="shared" si="5" ref="V7:V16">SUM(J7,M7,P7,U7)</f>
        <v>86.26185563439805</v>
      </c>
      <c r="W7" s="26">
        <v>1</v>
      </c>
      <c r="X7" s="28" t="s">
        <v>52</v>
      </c>
      <c r="Y7" s="29" t="s">
        <v>110</v>
      </c>
      <c r="Z7" s="8"/>
      <c r="AA7" s="7"/>
      <c r="AB7" s="7"/>
      <c r="AC7" s="7"/>
      <c r="AD7" s="7">
        <v>1</v>
      </c>
      <c r="AE7" s="4">
        <v>4</v>
      </c>
      <c r="AG7" s="2"/>
      <c r="AH7" s="2"/>
    </row>
    <row r="8" spans="1:34" s="4" customFormat="1" ht="31.5" customHeight="1">
      <c r="A8" s="30" t="s">
        <v>7</v>
      </c>
      <c r="B8" s="14" t="s">
        <v>145</v>
      </c>
      <c r="C8" s="15" t="s">
        <v>146</v>
      </c>
      <c r="D8" s="12" t="s">
        <v>81</v>
      </c>
      <c r="E8" s="10" t="s">
        <v>19</v>
      </c>
      <c r="F8" s="9" t="s">
        <v>77</v>
      </c>
      <c r="G8" s="18">
        <v>8</v>
      </c>
      <c r="H8" s="19">
        <v>18</v>
      </c>
      <c r="I8" s="17">
        <v>2</v>
      </c>
      <c r="J8" s="20">
        <f t="shared" si="0"/>
        <v>7.826086956521739</v>
      </c>
      <c r="K8" s="21">
        <v>17.2</v>
      </c>
      <c r="L8" s="17">
        <v>1</v>
      </c>
      <c r="M8" s="20">
        <f t="shared" si="1"/>
        <v>25.8</v>
      </c>
      <c r="N8" s="22">
        <v>41.82</v>
      </c>
      <c r="O8" s="17">
        <v>2</v>
      </c>
      <c r="P8" s="20">
        <f t="shared" si="2"/>
        <v>19.85652797704448</v>
      </c>
      <c r="Q8" s="23">
        <v>5</v>
      </c>
      <c r="R8" s="24">
        <v>11.7</v>
      </c>
      <c r="S8" s="17">
        <v>8</v>
      </c>
      <c r="T8" s="22">
        <f t="shared" si="3"/>
        <v>311.7</v>
      </c>
      <c r="U8" s="20">
        <f t="shared" si="4"/>
        <v>24.639076034648703</v>
      </c>
      <c r="V8" s="25">
        <f t="shared" si="5"/>
        <v>78.12169096821492</v>
      </c>
      <c r="W8" s="26">
        <v>2</v>
      </c>
      <c r="X8" s="28" t="s">
        <v>53</v>
      </c>
      <c r="Y8" s="29" t="s">
        <v>79</v>
      </c>
      <c r="Z8" s="8"/>
      <c r="AA8" s="7"/>
      <c r="AB8" s="7"/>
      <c r="AC8" s="7"/>
      <c r="AD8" s="7">
        <v>3</v>
      </c>
      <c r="AE8" s="4">
        <v>16</v>
      </c>
      <c r="AG8" s="2"/>
      <c r="AH8" s="2"/>
    </row>
    <row r="9" spans="1:34" s="4" customFormat="1" ht="31.5" customHeight="1">
      <c r="A9" s="30" t="s">
        <v>8</v>
      </c>
      <c r="B9" s="14" t="s">
        <v>155</v>
      </c>
      <c r="C9" s="15" t="s">
        <v>156</v>
      </c>
      <c r="D9" s="12" t="s">
        <v>81</v>
      </c>
      <c r="E9" s="11" t="s">
        <v>29</v>
      </c>
      <c r="F9" s="9" t="s">
        <v>65</v>
      </c>
      <c r="G9" s="18">
        <v>8</v>
      </c>
      <c r="H9" s="19">
        <v>15</v>
      </c>
      <c r="I9" s="17">
        <v>4</v>
      </c>
      <c r="J9" s="20">
        <f t="shared" si="0"/>
        <v>6.521739130434782</v>
      </c>
      <c r="K9" s="21">
        <v>15.6</v>
      </c>
      <c r="L9" s="17">
        <v>3</v>
      </c>
      <c r="M9" s="20">
        <f t="shared" si="1"/>
        <v>23.4</v>
      </c>
      <c r="N9" s="22">
        <v>44.95</v>
      </c>
      <c r="O9" s="17">
        <v>5</v>
      </c>
      <c r="P9" s="20">
        <f t="shared" si="2"/>
        <v>18.473859844271413</v>
      </c>
      <c r="Q9" s="23">
        <v>4</v>
      </c>
      <c r="R9" s="24">
        <v>30.1</v>
      </c>
      <c r="S9" s="17">
        <v>4</v>
      </c>
      <c r="T9" s="22">
        <f t="shared" si="3"/>
        <v>270.1</v>
      </c>
      <c r="U9" s="20">
        <f t="shared" si="4"/>
        <v>28.433913365420214</v>
      </c>
      <c r="V9" s="25">
        <f t="shared" si="5"/>
        <v>76.8295123401264</v>
      </c>
      <c r="W9" s="26">
        <v>3</v>
      </c>
      <c r="X9" s="28" t="s">
        <v>53</v>
      </c>
      <c r="Y9" s="29" t="s">
        <v>66</v>
      </c>
      <c r="Z9" s="8"/>
      <c r="AA9" s="7"/>
      <c r="AB9" s="7"/>
      <c r="AC9" s="7"/>
      <c r="AD9" s="7">
        <v>4</v>
      </c>
      <c r="AE9" s="4">
        <v>19</v>
      </c>
      <c r="AG9" s="2"/>
      <c r="AH9" s="2"/>
    </row>
    <row r="10" spans="1:31" s="4" customFormat="1" ht="31.5" customHeight="1">
      <c r="A10" s="30" t="s">
        <v>9</v>
      </c>
      <c r="B10" s="14" t="s">
        <v>147</v>
      </c>
      <c r="C10" s="15" t="s">
        <v>148</v>
      </c>
      <c r="D10" s="12" t="s">
        <v>81</v>
      </c>
      <c r="E10" s="11" t="s">
        <v>29</v>
      </c>
      <c r="F10" s="9" t="s">
        <v>78</v>
      </c>
      <c r="G10" s="18">
        <v>8</v>
      </c>
      <c r="H10" s="19">
        <v>13</v>
      </c>
      <c r="I10" s="17">
        <v>7</v>
      </c>
      <c r="J10" s="20">
        <f t="shared" si="0"/>
        <v>5.6521739130434785</v>
      </c>
      <c r="K10" s="21">
        <v>14</v>
      </c>
      <c r="L10" s="17">
        <v>7</v>
      </c>
      <c r="M10" s="20">
        <f t="shared" si="1"/>
        <v>21</v>
      </c>
      <c r="N10" s="22">
        <v>44.32</v>
      </c>
      <c r="O10" s="17">
        <v>4</v>
      </c>
      <c r="P10" s="20">
        <f t="shared" si="2"/>
        <v>18.73646209386282</v>
      </c>
      <c r="Q10" s="23">
        <v>4</v>
      </c>
      <c r="R10" s="24">
        <v>23.8</v>
      </c>
      <c r="S10" s="17">
        <v>3</v>
      </c>
      <c r="T10" s="22">
        <f t="shared" si="3"/>
        <v>263.8</v>
      </c>
      <c r="U10" s="20">
        <f t="shared" si="4"/>
        <v>29.112964366944652</v>
      </c>
      <c r="V10" s="25">
        <f t="shared" si="5"/>
        <v>74.50160037385095</v>
      </c>
      <c r="W10" s="26">
        <v>4</v>
      </c>
      <c r="X10" s="28" t="s">
        <v>30</v>
      </c>
      <c r="Y10" s="29" t="s">
        <v>80</v>
      </c>
      <c r="Z10" s="8"/>
      <c r="AA10" s="7"/>
      <c r="AB10" s="7"/>
      <c r="AC10" s="7"/>
      <c r="AD10" s="7">
        <v>2</v>
      </c>
      <c r="AE10" s="4">
        <v>8</v>
      </c>
    </row>
    <row r="11" spans="1:31" s="4" customFormat="1" ht="31.5" customHeight="1">
      <c r="A11" s="30" t="s">
        <v>10</v>
      </c>
      <c r="B11" s="14" t="s">
        <v>134</v>
      </c>
      <c r="C11" s="15" t="s">
        <v>136</v>
      </c>
      <c r="D11" s="12" t="s">
        <v>81</v>
      </c>
      <c r="E11" s="10" t="s">
        <v>20</v>
      </c>
      <c r="F11" s="9" t="s">
        <v>88</v>
      </c>
      <c r="G11" s="27">
        <v>8</v>
      </c>
      <c r="H11" s="19">
        <v>11</v>
      </c>
      <c r="I11" s="17">
        <v>10</v>
      </c>
      <c r="J11" s="20">
        <f t="shared" si="0"/>
        <v>4.782608695652174</v>
      </c>
      <c r="K11" s="21">
        <v>15.1</v>
      </c>
      <c r="L11" s="17">
        <v>4</v>
      </c>
      <c r="M11" s="20">
        <f t="shared" si="1"/>
        <v>22.65</v>
      </c>
      <c r="N11" s="22">
        <v>50.86</v>
      </c>
      <c r="O11" s="17">
        <v>8</v>
      </c>
      <c r="P11" s="20">
        <f t="shared" si="2"/>
        <v>16.327172630751082</v>
      </c>
      <c r="Q11" s="23">
        <v>4</v>
      </c>
      <c r="R11" s="24">
        <v>16</v>
      </c>
      <c r="S11" s="17">
        <v>1</v>
      </c>
      <c r="T11" s="22">
        <f t="shared" si="3"/>
        <v>256</v>
      </c>
      <c r="U11" s="20">
        <f t="shared" si="4"/>
        <v>30</v>
      </c>
      <c r="V11" s="25">
        <f t="shared" si="5"/>
        <v>73.75978132640326</v>
      </c>
      <c r="W11" s="26">
        <v>5</v>
      </c>
      <c r="X11" s="28" t="s">
        <v>30</v>
      </c>
      <c r="Y11" s="29" t="s">
        <v>91</v>
      </c>
      <c r="Z11" s="8"/>
      <c r="AA11" s="7"/>
      <c r="AB11" s="7"/>
      <c r="AC11" s="7"/>
      <c r="AD11" s="7">
        <v>1</v>
      </c>
      <c r="AE11" s="4">
        <v>3</v>
      </c>
    </row>
    <row r="12" spans="1:31" s="4" customFormat="1" ht="31.5" customHeight="1">
      <c r="A12" s="30" t="s">
        <v>11</v>
      </c>
      <c r="B12" s="14" t="s">
        <v>149</v>
      </c>
      <c r="C12" s="15" t="s">
        <v>133</v>
      </c>
      <c r="D12" s="12" t="s">
        <v>81</v>
      </c>
      <c r="E12" s="10" t="s">
        <v>23</v>
      </c>
      <c r="F12" s="9" t="s">
        <v>77</v>
      </c>
      <c r="G12" s="27">
        <v>8</v>
      </c>
      <c r="H12" s="19">
        <v>15</v>
      </c>
      <c r="I12" s="17">
        <v>4</v>
      </c>
      <c r="J12" s="20">
        <f t="shared" si="0"/>
        <v>6.521739130434782</v>
      </c>
      <c r="K12" s="21">
        <v>14.3</v>
      </c>
      <c r="L12" s="17">
        <v>6</v>
      </c>
      <c r="M12" s="20">
        <f t="shared" si="1"/>
        <v>21.45</v>
      </c>
      <c r="N12" s="22">
        <v>41.52</v>
      </c>
      <c r="O12" s="17">
        <v>1</v>
      </c>
      <c r="P12" s="20">
        <f t="shared" si="2"/>
        <v>20</v>
      </c>
      <c r="Q12" s="23">
        <v>5</v>
      </c>
      <c r="R12" s="24">
        <v>6.7</v>
      </c>
      <c r="S12" s="17">
        <v>7</v>
      </c>
      <c r="T12" s="22">
        <f t="shared" si="3"/>
        <v>306.7</v>
      </c>
      <c r="U12" s="20">
        <f t="shared" si="4"/>
        <v>25.040756439517445</v>
      </c>
      <c r="V12" s="25">
        <f t="shared" si="5"/>
        <v>73.01249556995222</v>
      </c>
      <c r="W12" s="26">
        <v>6</v>
      </c>
      <c r="X12" s="28" t="s">
        <v>30</v>
      </c>
      <c r="Y12" s="29" t="s">
        <v>79</v>
      </c>
      <c r="Z12" s="8"/>
      <c r="AA12" s="7"/>
      <c r="AB12" s="7"/>
      <c r="AC12" s="7"/>
      <c r="AD12" s="7">
        <v>3</v>
      </c>
      <c r="AE12" s="4">
        <v>12</v>
      </c>
    </row>
    <row r="13" spans="1:31" s="4" customFormat="1" ht="31.5" customHeight="1">
      <c r="A13" s="30" t="s">
        <v>12</v>
      </c>
      <c r="B13" s="14" t="s">
        <v>153</v>
      </c>
      <c r="C13" s="15" t="s">
        <v>154</v>
      </c>
      <c r="D13" s="12" t="s">
        <v>81</v>
      </c>
      <c r="E13" s="10" t="s">
        <v>21</v>
      </c>
      <c r="F13" s="9" t="s">
        <v>65</v>
      </c>
      <c r="G13" s="18">
        <v>8</v>
      </c>
      <c r="H13" s="19">
        <v>14</v>
      </c>
      <c r="I13" s="17">
        <v>6</v>
      </c>
      <c r="J13" s="20">
        <f t="shared" si="0"/>
        <v>6.086956521739131</v>
      </c>
      <c r="K13" s="21">
        <v>15</v>
      </c>
      <c r="L13" s="17">
        <v>5</v>
      </c>
      <c r="M13" s="20">
        <f t="shared" si="1"/>
        <v>22.5</v>
      </c>
      <c r="N13" s="22">
        <v>50.89</v>
      </c>
      <c r="O13" s="17">
        <v>9</v>
      </c>
      <c r="P13" s="20">
        <f t="shared" si="2"/>
        <v>16.317547651797998</v>
      </c>
      <c r="Q13" s="23">
        <v>5</v>
      </c>
      <c r="R13" s="24">
        <v>3.5</v>
      </c>
      <c r="S13" s="17">
        <v>6</v>
      </c>
      <c r="T13" s="22">
        <f t="shared" si="3"/>
        <v>303.5</v>
      </c>
      <c r="U13" s="20">
        <f t="shared" si="4"/>
        <v>25.304777594728172</v>
      </c>
      <c r="V13" s="25">
        <f t="shared" si="5"/>
        <v>70.2092817682653</v>
      </c>
      <c r="W13" s="26">
        <v>7</v>
      </c>
      <c r="X13" s="28" t="s">
        <v>30</v>
      </c>
      <c r="Y13" s="29" t="s">
        <v>128</v>
      </c>
      <c r="Z13" s="8"/>
      <c r="AA13" s="7"/>
      <c r="AB13" s="7"/>
      <c r="AC13" s="7"/>
      <c r="AD13" s="7">
        <v>3</v>
      </c>
      <c r="AE13" s="4">
        <v>13</v>
      </c>
    </row>
    <row r="14" spans="1:31" s="4" customFormat="1" ht="31.5" customHeight="1">
      <c r="A14" s="30" t="s">
        <v>40</v>
      </c>
      <c r="B14" s="14" t="s">
        <v>150</v>
      </c>
      <c r="C14" s="15" t="s">
        <v>151</v>
      </c>
      <c r="D14" s="12" t="s">
        <v>81</v>
      </c>
      <c r="E14" s="11" t="s">
        <v>38</v>
      </c>
      <c r="F14" s="9" t="s">
        <v>88</v>
      </c>
      <c r="G14" s="27">
        <v>7</v>
      </c>
      <c r="H14" s="19">
        <v>13</v>
      </c>
      <c r="I14" s="17">
        <v>7</v>
      </c>
      <c r="J14" s="20">
        <f t="shared" si="0"/>
        <v>5.6521739130434785</v>
      </c>
      <c r="K14" s="21">
        <v>13.4</v>
      </c>
      <c r="L14" s="17">
        <v>8</v>
      </c>
      <c r="M14" s="20">
        <f t="shared" si="1"/>
        <v>20.1</v>
      </c>
      <c r="N14" s="22">
        <v>48.83</v>
      </c>
      <c r="O14" s="17">
        <v>6</v>
      </c>
      <c r="P14" s="20">
        <f t="shared" si="2"/>
        <v>17.00593897194348</v>
      </c>
      <c r="Q14" s="23">
        <v>4</v>
      </c>
      <c r="R14" s="24">
        <v>56.8</v>
      </c>
      <c r="S14" s="17">
        <v>5</v>
      </c>
      <c r="T14" s="22">
        <f t="shared" si="3"/>
        <v>296.8</v>
      </c>
      <c r="U14" s="20">
        <f t="shared" si="4"/>
        <v>25.87601078167116</v>
      </c>
      <c r="V14" s="25">
        <f t="shared" si="5"/>
        <v>68.63412366665811</v>
      </c>
      <c r="W14" s="26">
        <v>8</v>
      </c>
      <c r="X14" s="28" t="s">
        <v>30</v>
      </c>
      <c r="Y14" s="29" t="s">
        <v>91</v>
      </c>
      <c r="Z14" s="8"/>
      <c r="AA14" s="7"/>
      <c r="AB14" s="7"/>
      <c r="AC14" s="7"/>
      <c r="AD14" s="7">
        <v>5</v>
      </c>
      <c r="AE14" s="4">
        <v>22</v>
      </c>
    </row>
    <row r="15" spans="1:30" s="4" customFormat="1" ht="31.5" customHeight="1">
      <c r="A15" s="30" t="s">
        <v>41</v>
      </c>
      <c r="B15" s="14" t="s">
        <v>143</v>
      </c>
      <c r="C15" s="15" t="s">
        <v>144</v>
      </c>
      <c r="D15" s="12" t="s">
        <v>81</v>
      </c>
      <c r="E15" s="10" t="s">
        <v>23</v>
      </c>
      <c r="F15" s="9" t="s">
        <v>78</v>
      </c>
      <c r="G15" s="27">
        <v>8</v>
      </c>
      <c r="H15" s="19">
        <v>12</v>
      </c>
      <c r="I15" s="17">
        <v>9</v>
      </c>
      <c r="J15" s="20">
        <f t="shared" si="0"/>
        <v>5.217391304347826</v>
      </c>
      <c r="K15" s="21">
        <v>11</v>
      </c>
      <c r="L15" s="17">
        <v>9</v>
      </c>
      <c r="M15" s="20">
        <f t="shared" si="1"/>
        <v>16.5</v>
      </c>
      <c r="N15" s="22">
        <v>49.4</v>
      </c>
      <c r="O15" s="17">
        <v>7</v>
      </c>
      <c r="P15" s="20">
        <f t="shared" si="2"/>
        <v>16.809716599190285</v>
      </c>
      <c r="Q15" s="23">
        <v>6</v>
      </c>
      <c r="R15" s="24">
        <v>1</v>
      </c>
      <c r="S15" s="17">
        <v>9</v>
      </c>
      <c r="T15" s="22">
        <f t="shared" si="3"/>
        <v>361</v>
      </c>
      <c r="U15" s="20">
        <f t="shared" si="4"/>
        <v>21.274238227146814</v>
      </c>
      <c r="V15" s="25">
        <f t="shared" si="5"/>
        <v>59.80134613068492</v>
      </c>
      <c r="W15" s="26">
        <v>9</v>
      </c>
      <c r="X15" s="28" t="s">
        <v>30</v>
      </c>
      <c r="Y15" s="29" t="s">
        <v>80</v>
      </c>
      <c r="Z15" s="8"/>
      <c r="AA15" s="7"/>
      <c r="AB15" s="7"/>
      <c r="AC15" s="7"/>
      <c r="AD15" s="7"/>
    </row>
    <row r="16" spans="1:30" s="4" customFormat="1" ht="31.5" customHeight="1">
      <c r="A16" s="30" t="s">
        <v>42</v>
      </c>
      <c r="B16" s="14" t="s">
        <v>141</v>
      </c>
      <c r="C16" s="15" t="s">
        <v>142</v>
      </c>
      <c r="D16" s="12" t="s">
        <v>81</v>
      </c>
      <c r="E16" s="10" t="s">
        <v>39</v>
      </c>
      <c r="F16" s="9" t="s">
        <v>77</v>
      </c>
      <c r="G16" s="18">
        <v>8</v>
      </c>
      <c r="H16" s="19">
        <v>18</v>
      </c>
      <c r="I16" s="17">
        <v>2</v>
      </c>
      <c r="J16" s="20">
        <f t="shared" si="0"/>
        <v>7.826086956521739</v>
      </c>
      <c r="K16" s="21">
        <v>0</v>
      </c>
      <c r="L16" s="17">
        <v>0</v>
      </c>
      <c r="M16" s="20">
        <v>0</v>
      </c>
      <c r="N16" s="22">
        <v>0</v>
      </c>
      <c r="O16" s="17">
        <v>0</v>
      </c>
      <c r="P16" s="20">
        <v>0</v>
      </c>
      <c r="Q16" s="23">
        <v>0</v>
      </c>
      <c r="R16" s="24">
        <v>0</v>
      </c>
      <c r="S16" s="17">
        <v>0</v>
      </c>
      <c r="T16" s="22">
        <v>0</v>
      </c>
      <c r="U16" s="20">
        <v>0</v>
      </c>
      <c r="V16" s="25">
        <f t="shared" si="5"/>
        <v>7.826086956521739</v>
      </c>
      <c r="W16" s="26">
        <v>10</v>
      </c>
      <c r="X16" s="28" t="s">
        <v>30</v>
      </c>
      <c r="Y16" s="29" t="s">
        <v>79</v>
      </c>
      <c r="Z16" s="8"/>
      <c r="AA16" s="7"/>
      <c r="AB16" s="7"/>
      <c r="AC16" s="7"/>
      <c r="AD16" s="7"/>
    </row>
    <row r="18" spans="2:13" ht="15.75">
      <c r="B18" s="75" t="s">
        <v>50</v>
      </c>
      <c r="C18" s="75"/>
      <c r="D18" s="76"/>
      <c r="E18" s="76"/>
      <c r="F18" s="75" t="s">
        <v>157</v>
      </c>
      <c r="G18" s="75"/>
      <c r="H18" s="75"/>
      <c r="I18" s="75"/>
      <c r="J18" s="75"/>
      <c r="K18" s="75"/>
      <c r="L18" s="75"/>
      <c r="M18" s="75"/>
    </row>
    <row r="19" spans="2:13" ht="15">
      <c r="B19" s="77"/>
      <c r="C19" s="77"/>
      <c r="D19" s="77"/>
      <c r="E19" s="77"/>
      <c r="F19" s="77"/>
      <c r="G19" s="78"/>
      <c r="H19" s="77"/>
      <c r="I19" s="77"/>
      <c r="J19" s="77"/>
      <c r="K19" s="77"/>
      <c r="L19" s="77"/>
      <c r="M19" s="77"/>
    </row>
    <row r="20" spans="2:13" ht="15">
      <c r="B20" s="77" t="s">
        <v>51</v>
      </c>
      <c r="C20" s="77"/>
      <c r="D20" s="77"/>
      <c r="E20" s="77"/>
      <c r="F20" s="79" t="s">
        <v>158</v>
      </c>
      <c r="G20" s="79"/>
      <c r="H20" s="79"/>
      <c r="I20" s="77"/>
      <c r="J20" s="77"/>
      <c r="K20" s="77"/>
      <c r="L20" s="77"/>
      <c r="M20" s="77"/>
    </row>
    <row r="21" spans="2:13" ht="15">
      <c r="B21" s="77"/>
      <c r="C21" s="77"/>
      <c r="D21" s="77"/>
      <c r="E21" s="77"/>
      <c r="F21" s="79" t="s">
        <v>159</v>
      </c>
      <c r="G21" s="79"/>
      <c r="H21" s="79"/>
      <c r="I21" s="77"/>
      <c r="J21" s="77"/>
      <c r="K21" s="77"/>
      <c r="L21" s="77"/>
      <c r="M21" s="77"/>
    </row>
    <row r="22" spans="2:13" ht="15">
      <c r="B22" s="77"/>
      <c r="C22" s="77"/>
      <c r="D22" s="77"/>
      <c r="E22" s="77"/>
      <c r="F22" s="79" t="s">
        <v>160</v>
      </c>
      <c r="G22" s="79"/>
      <c r="H22" s="79"/>
      <c r="I22" s="77"/>
      <c r="J22" s="77"/>
      <c r="K22" s="77"/>
      <c r="L22" s="77"/>
      <c r="M22" s="77"/>
    </row>
    <row r="23" spans="2:13" ht="15">
      <c r="B23" s="77"/>
      <c r="C23" s="77"/>
      <c r="D23" s="77"/>
      <c r="E23" s="77"/>
      <c r="F23" s="79" t="s">
        <v>161</v>
      </c>
      <c r="G23" s="79"/>
      <c r="H23" s="79"/>
      <c r="I23" s="77"/>
      <c r="J23" s="77"/>
      <c r="K23" s="77"/>
      <c r="L23" s="77"/>
      <c r="M23" s="77"/>
    </row>
    <row r="24" spans="2:13" ht="15">
      <c r="B24" s="77"/>
      <c r="C24" s="77"/>
      <c r="D24" s="77"/>
      <c r="E24" s="77"/>
      <c r="F24" s="79" t="s">
        <v>162</v>
      </c>
      <c r="G24" s="79"/>
      <c r="H24" s="79"/>
      <c r="I24" s="77"/>
      <c r="J24" s="77"/>
      <c r="K24" s="77"/>
      <c r="L24" s="77"/>
      <c r="M24" s="77"/>
    </row>
    <row r="25" spans="2:13" ht="15">
      <c r="B25" s="77"/>
      <c r="C25" s="77"/>
      <c r="D25" s="77"/>
      <c r="E25" s="77"/>
      <c r="F25" s="79" t="s">
        <v>163</v>
      </c>
      <c r="G25" s="79"/>
      <c r="H25" s="79"/>
      <c r="I25" s="77"/>
      <c r="J25" s="77"/>
      <c r="K25" s="77"/>
      <c r="L25" s="77"/>
      <c r="M25" s="77"/>
    </row>
    <row r="26" spans="2:13" ht="15">
      <c r="B26" s="77"/>
      <c r="C26" s="77"/>
      <c r="D26" s="77"/>
      <c r="E26" s="77"/>
      <c r="F26" s="79" t="s">
        <v>164</v>
      </c>
      <c r="G26" s="79"/>
      <c r="H26" s="79"/>
      <c r="I26" s="77"/>
      <c r="J26" s="77"/>
      <c r="K26" s="77"/>
      <c r="L26" s="77"/>
      <c r="M26" s="77"/>
    </row>
  </sheetData>
  <sheetProtection/>
  <mergeCells count="45">
    <mergeCell ref="F24:H24"/>
    <mergeCell ref="F25:H25"/>
    <mergeCell ref="F26:H26"/>
    <mergeCell ref="B18:C18"/>
    <mergeCell ref="F18:M18"/>
    <mergeCell ref="F20:H20"/>
    <mergeCell ref="F21:H21"/>
    <mergeCell ref="F22:H22"/>
    <mergeCell ref="F23:H23"/>
    <mergeCell ref="AB4:AB6"/>
    <mergeCell ref="R5:R6"/>
    <mergeCell ref="S5:S6"/>
    <mergeCell ref="T5:T6"/>
    <mergeCell ref="U5:U6"/>
    <mergeCell ref="L5:L6"/>
    <mergeCell ref="M5:M6"/>
    <mergeCell ref="N5:N6"/>
    <mergeCell ref="O5:O6"/>
    <mergeCell ref="J5:J6"/>
    <mergeCell ref="Q5:Q6"/>
    <mergeCell ref="X4:X6"/>
    <mergeCell ref="Y4:Y6"/>
    <mergeCell ref="Z4:Z6"/>
    <mergeCell ref="AA4:AA6"/>
    <mergeCell ref="P5:P6"/>
    <mergeCell ref="F4:F6"/>
    <mergeCell ref="AC4:AC6"/>
    <mergeCell ref="H4:J4"/>
    <mergeCell ref="K4:M4"/>
    <mergeCell ref="N4:P4"/>
    <mergeCell ref="Q4:U4"/>
    <mergeCell ref="V4:V6"/>
    <mergeCell ref="W4:W6"/>
    <mergeCell ref="H5:H6"/>
    <mergeCell ref="I5:I6"/>
    <mergeCell ref="G4:G6"/>
    <mergeCell ref="K5:K6"/>
    <mergeCell ref="A1:Y1"/>
    <mergeCell ref="A2:C2"/>
    <mergeCell ref="A3:G3"/>
    <mergeCell ref="A4:A6"/>
    <mergeCell ref="B4:B6"/>
    <mergeCell ref="C4:C6"/>
    <mergeCell ref="D4:D6"/>
    <mergeCell ref="E4:E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:M24"/>
    </sheetView>
  </sheetViews>
  <sheetFormatPr defaultColWidth="9.140625" defaultRowHeight="15"/>
  <cols>
    <col min="1" max="1" width="4.421875" style="5" customWidth="1"/>
    <col min="2" max="2" width="17.00390625" style="2" customWidth="1"/>
    <col min="3" max="3" width="13.00390625" style="2" customWidth="1"/>
    <col min="4" max="4" width="18.28125" style="2" customWidth="1"/>
    <col min="5" max="5" width="74.8515625" style="2" hidden="1" customWidth="1"/>
    <col min="6" max="6" width="21.8515625" style="2" customWidth="1"/>
    <col min="7" max="7" width="6.140625" style="3" customWidth="1"/>
    <col min="8" max="8" width="7.140625" style="2" customWidth="1"/>
    <col min="9" max="9" width="5.57421875" style="2" customWidth="1"/>
    <col min="10" max="11" width="7.140625" style="2" customWidth="1"/>
    <col min="12" max="12" width="5.57421875" style="2" customWidth="1"/>
    <col min="13" max="14" width="7.140625" style="2" customWidth="1"/>
    <col min="15" max="15" width="5.57421875" style="2" customWidth="1"/>
    <col min="16" max="16" width="7.140625" style="2" customWidth="1"/>
    <col min="17" max="17" width="5.28125" style="2" customWidth="1"/>
    <col min="18" max="18" width="7.140625" style="2" customWidth="1"/>
    <col min="19" max="19" width="5.421875" style="2" customWidth="1"/>
    <col min="20" max="20" width="7.140625" style="2" customWidth="1"/>
    <col min="21" max="21" width="8.57421875" style="2" customWidth="1"/>
    <col min="22" max="22" width="10.28125" style="2" customWidth="1"/>
    <col min="23" max="23" width="5.7109375" style="2" customWidth="1"/>
    <col min="24" max="24" width="16.00390625" style="2" customWidth="1"/>
    <col min="25" max="25" width="22.00390625" style="2" customWidth="1"/>
    <col min="26" max="29" width="17.421875" style="2" hidden="1" customWidth="1"/>
    <col min="30" max="32" width="9.140625" style="2" hidden="1" customWidth="1"/>
    <col min="33" max="16384" width="9.140625" style="2" customWidth="1"/>
  </cols>
  <sheetData>
    <row r="1" spans="1:25" s="1" customFormat="1" ht="27.7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7" ht="15" customHeight="1">
      <c r="A2" s="37" t="s">
        <v>48</v>
      </c>
      <c r="B2" s="37"/>
      <c r="C2" s="37"/>
      <c r="D2" s="6"/>
      <c r="E2" s="6"/>
      <c r="F2" s="6" t="s">
        <v>81</v>
      </c>
      <c r="G2" s="6"/>
    </row>
    <row r="3" spans="1:7" ht="23.25" customHeight="1">
      <c r="A3" s="67" t="s">
        <v>113</v>
      </c>
      <c r="B3" s="67"/>
      <c r="C3" s="67"/>
      <c r="D3" s="67"/>
      <c r="E3" s="67"/>
      <c r="F3" s="67"/>
      <c r="G3" s="67"/>
    </row>
    <row r="4" spans="1:34" s="1" customFormat="1" ht="35.25" customHeight="1">
      <c r="A4" s="38" t="s">
        <v>3</v>
      </c>
      <c r="B4" s="41" t="s">
        <v>18</v>
      </c>
      <c r="C4" s="41" t="s">
        <v>17</v>
      </c>
      <c r="D4" s="48" t="s">
        <v>4</v>
      </c>
      <c r="E4" s="52" t="s">
        <v>14</v>
      </c>
      <c r="F4" s="52" t="s">
        <v>49</v>
      </c>
      <c r="G4" s="48" t="s">
        <v>5</v>
      </c>
      <c r="H4" s="64" t="s">
        <v>25</v>
      </c>
      <c r="I4" s="64"/>
      <c r="J4" s="64"/>
      <c r="K4" s="64" t="s">
        <v>15</v>
      </c>
      <c r="L4" s="64"/>
      <c r="M4" s="64"/>
      <c r="N4" s="46" t="s">
        <v>34</v>
      </c>
      <c r="O4" s="47"/>
      <c r="P4" s="47"/>
      <c r="Q4" s="68" t="s">
        <v>93</v>
      </c>
      <c r="R4" s="69"/>
      <c r="S4" s="69"/>
      <c r="T4" s="69"/>
      <c r="U4" s="69"/>
      <c r="V4" s="36" t="s">
        <v>2</v>
      </c>
      <c r="W4" s="33" t="s">
        <v>92</v>
      </c>
      <c r="X4" s="72" t="s">
        <v>28</v>
      </c>
      <c r="Y4" s="63" t="s">
        <v>27</v>
      </c>
      <c r="Z4" s="60" t="s">
        <v>31</v>
      </c>
      <c r="AA4" s="57" t="s">
        <v>32</v>
      </c>
      <c r="AB4" s="57" t="s">
        <v>33</v>
      </c>
      <c r="AC4" s="57" t="s">
        <v>13</v>
      </c>
      <c r="AG4" s="2"/>
      <c r="AH4" s="2"/>
    </row>
    <row r="5" spans="1:34" s="1" customFormat="1" ht="14.25" customHeight="1">
      <c r="A5" s="39"/>
      <c r="B5" s="42"/>
      <c r="C5" s="42"/>
      <c r="D5" s="49"/>
      <c r="E5" s="53"/>
      <c r="F5" s="53"/>
      <c r="G5" s="49"/>
      <c r="H5" s="65" t="s">
        <v>0</v>
      </c>
      <c r="I5" s="55" t="s">
        <v>92</v>
      </c>
      <c r="J5" s="36" t="s">
        <v>1</v>
      </c>
      <c r="K5" s="51" t="s">
        <v>16</v>
      </c>
      <c r="L5" s="55" t="s">
        <v>92</v>
      </c>
      <c r="M5" s="36" t="s">
        <v>1</v>
      </c>
      <c r="N5" s="51" t="s">
        <v>16</v>
      </c>
      <c r="O5" s="55" t="s">
        <v>92</v>
      </c>
      <c r="P5" s="36" t="s">
        <v>1</v>
      </c>
      <c r="Q5" s="44" t="s">
        <v>35</v>
      </c>
      <c r="R5" s="44" t="s">
        <v>36</v>
      </c>
      <c r="S5" s="55" t="s">
        <v>92</v>
      </c>
      <c r="T5" s="70" t="s">
        <v>37</v>
      </c>
      <c r="U5" s="36" t="s">
        <v>1</v>
      </c>
      <c r="V5" s="36"/>
      <c r="W5" s="34"/>
      <c r="X5" s="73"/>
      <c r="Y5" s="63"/>
      <c r="Z5" s="61"/>
      <c r="AA5" s="58"/>
      <c r="AB5" s="58"/>
      <c r="AC5" s="58"/>
      <c r="AG5" s="2"/>
      <c r="AH5" s="2"/>
    </row>
    <row r="6" spans="1:34" s="1" customFormat="1" ht="33" customHeight="1">
      <c r="A6" s="40"/>
      <c r="B6" s="43"/>
      <c r="C6" s="43"/>
      <c r="D6" s="50"/>
      <c r="E6" s="54"/>
      <c r="F6" s="54"/>
      <c r="G6" s="50"/>
      <c r="H6" s="65"/>
      <c r="I6" s="56"/>
      <c r="J6" s="36"/>
      <c r="K6" s="51"/>
      <c r="L6" s="56"/>
      <c r="M6" s="36"/>
      <c r="N6" s="51"/>
      <c r="O6" s="56"/>
      <c r="P6" s="36"/>
      <c r="Q6" s="45"/>
      <c r="R6" s="45"/>
      <c r="S6" s="56"/>
      <c r="T6" s="71"/>
      <c r="U6" s="36"/>
      <c r="V6" s="36"/>
      <c r="W6" s="35"/>
      <c r="X6" s="74"/>
      <c r="Y6" s="63"/>
      <c r="Z6" s="62"/>
      <c r="AA6" s="59"/>
      <c r="AB6" s="59"/>
      <c r="AC6" s="59"/>
      <c r="AG6" s="2"/>
      <c r="AH6" s="2"/>
    </row>
    <row r="7" spans="1:34" s="4" customFormat="1" ht="31.5" customHeight="1">
      <c r="A7" s="30" t="s">
        <v>6</v>
      </c>
      <c r="B7" s="14" t="s">
        <v>109</v>
      </c>
      <c r="C7" s="15" t="s">
        <v>72</v>
      </c>
      <c r="D7" s="12" t="s">
        <v>81</v>
      </c>
      <c r="E7" s="10" t="s">
        <v>22</v>
      </c>
      <c r="F7" s="9" t="s">
        <v>65</v>
      </c>
      <c r="G7" s="18">
        <v>11</v>
      </c>
      <c r="H7" s="19">
        <v>11</v>
      </c>
      <c r="I7" s="17">
        <v>2</v>
      </c>
      <c r="J7" s="20">
        <f aca="true" t="shared" si="0" ref="J7:J14">20*H7/59</f>
        <v>3.7288135593220337</v>
      </c>
      <c r="K7" s="21">
        <v>14.2</v>
      </c>
      <c r="L7" s="17">
        <v>6</v>
      </c>
      <c r="M7" s="20">
        <f aca="true" t="shared" si="1" ref="M7:M14">30*K7/20</f>
        <v>21.3</v>
      </c>
      <c r="N7" s="22">
        <v>24.67</v>
      </c>
      <c r="O7" s="17">
        <v>1</v>
      </c>
      <c r="P7" s="20">
        <f aca="true" t="shared" si="2" ref="P7:P14">20*24.67/N7</f>
        <v>20</v>
      </c>
      <c r="Q7" s="23">
        <v>3</v>
      </c>
      <c r="R7" s="24">
        <v>23.2</v>
      </c>
      <c r="S7" s="17">
        <v>1</v>
      </c>
      <c r="T7" s="22">
        <f aca="true" t="shared" si="3" ref="T7:T14">Q7*60+R7</f>
        <v>203.2</v>
      </c>
      <c r="U7" s="20">
        <f aca="true" t="shared" si="4" ref="U7:U14">30*203.2/T7</f>
        <v>30</v>
      </c>
      <c r="V7" s="25">
        <f aca="true" t="shared" si="5" ref="V7:V14">SUM(J7,M7,P7,U7)</f>
        <v>75.02881355932203</v>
      </c>
      <c r="W7" s="26">
        <v>1</v>
      </c>
      <c r="X7" s="28" t="s">
        <v>52</v>
      </c>
      <c r="Y7" s="29" t="s">
        <v>111</v>
      </c>
      <c r="Z7" s="8"/>
      <c r="AA7" s="7"/>
      <c r="AB7" s="7"/>
      <c r="AC7" s="7"/>
      <c r="AD7" s="7">
        <v>1</v>
      </c>
      <c r="AE7" s="4">
        <v>4</v>
      </c>
      <c r="AG7" s="2"/>
      <c r="AH7" s="2"/>
    </row>
    <row r="8" spans="1:34" s="4" customFormat="1" ht="31.5" customHeight="1">
      <c r="A8" s="30" t="s">
        <v>7</v>
      </c>
      <c r="B8" s="14" t="s">
        <v>105</v>
      </c>
      <c r="C8" s="15" t="s">
        <v>74</v>
      </c>
      <c r="D8" s="12" t="s">
        <v>81</v>
      </c>
      <c r="E8" s="10" t="s">
        <v>23</v>
      </c>
      <c r="F8" s="9" t="s">
        <v>64</v>
      </c>
      <c r="G8" s="18">
        <v>9</v>
      </c>
      <c r="H8" s="19">
        <v>9</v>
      </c>
      <c r="I8" s="17">
        <v>3</v>
      </c>
      <c r="J8" s="20">
        <f t="shared" si="0"/>
        <v>3.0508474576271185</v>
      </c>
      <c r="K8" s="21">
        <v>15.7</v>
      </c>
      <c r="L8" s="17">
        <v>4</v>
      </c>
      <c r="M8" s="20">
        <f t="shared" si="1"/>
        <v>23.55</v>
      </c>
      <c r="N8" s="22">
        <v>27.37</v>
      </c>
      <c r="O8" s="17">
        <v>2</v>
      </c>
      <c r="P8" s="20">
        <f t="shared" si="2"/>
        <v>18.02703690171721</v>
      </c>
      <c r="Q8" s="23">
        <v>3</v>
      </c>
      <c r="R8" s="24">
        <v>33.3</v>
      </c>
      <c r="S8" s="17">
        <v>3</v>
      </c>
      <c r="T8" s="22">
        <f t="shared" si="3"/>
        <v>213.3</v>
      </c>
      <c r="U8" s="20">
        <f t="shared" si="4"/>
        <v>28.579465541490855</v>
      </c>
      <c r="V8" s="25">
        <f t="shared" si="5"/>
        <v>73.20734990083518</v>
      </c>
      <c r="W8" s="26">
        <v>2</v>
      </c>
      <c r="X8" s="28" t="s">
        <v>53</v>
      </c>
      <c r="Y8" s="29" t="s">
        <v>110</v>
      </c>
      <c r="Z8" s="8"/>
      <c r="AA8" s="7"/>
      <c r="AB8" s="7"/>
      <c r="AC8" s="7"/>
      <c r="AD8" s="7">
        <v>3</v>
      </c>
      <c r="AE8" s="4">
        <v>16</v>
      </c>
      <c r="AG8" s="2"/>
      <c r="AH8" s="2"/>
    </row>
    <row r="9" spans="1:34" s="4" customFormat="1" ht="31.5" customHeight="1">
      <c r="A9" s="30" t="s">
        <v>8</v>
      </c>
      <c r="B9" s="14" t="s">
        <v>104</v>
      </c>
      <c r="C9" s="15" t="s">
        <v>83</v>
      </c>
      <c r="D9" s="12" t="s">
        <v>81</v>
      </c>
      <c r="E9" s="11" t="s">
        <v>29</v>
      </c>
      <c r="F9" s="9" t="s">
        <v>88</v>
      </c>
      <c r="G9" s="18">
        <v>10</v>
      </c>
      <c r="H9" s="19">
        <v>9</v>
      </c>
      <c r="I9" s="17">
        <v>3</v>
      </c>
      <c r="J9" s="20">
        <f t="shared" si="0"/>
        <v>3.0508474576271185</v>
      </c>
      <c r="K9" s="21">
        <v>17.9</v>
      </c>
      <c r="L9" s="17">
        <v>1</v>
      </c>
      <c r="M9" s="20">
        <f t="shared" si="1"/>
        <v>26.85</v>
      </c>
      <c r="N9" s="22">
        <v>42.85</v>
      </c>
      <c r="O9" s="17">
        <v>5</v>
      </c>
      <c r="P9" s="20">
        <f t="shared" si="2"/>
        <v>11.514585764294049</v>
      </c>
      <c r="Q9" s="23">
        <v>3</v>
      </c>
      <c r="R9" s="24">
        <v>50.7</v>
      </c>
      <c r="S9" s="17">
        <v>5</v>
      </c>
      <c r="T9" s="22">
        <f t="shared" si="3"/>
        <v>230.7</v>
      </c>
      <c r="U9" s="20">
        <f t="shared" si="4"/>
        <v>26.42392717815345</v>
      </c>
      <c r="V9" s="25">
        <f t="shared" si="5"/>
        <v>67.83936040007461</v>
      </c>
      <c r="W9" s="26">
        <v>3</v>
      </c>
      <c r="X9" s="28" t="s">
        <v>53</v>
      </c>
      <c r="Y9" s="29" t="s">
        <v>91</v>
      </c>
      <c r="Z9" s="8"/>
      <c r="AA9" s="7"/>
      <c r="AB9" s="7"/>
      <c r="AC9" s="7"/>
      <c r="AD9" s="7">
        <v>4</v>
      </c>
      <c r="AE9" s="4">
        <v>19</v>
      </c>
      <c r="AG9" s="2"/>
      <c r="AH9" s="2"/>
    </row>
    <row r="10" spans="1:31" s="4" customFormat="1" ht="31.5" customHeight="1">
      <c r="A10" s="30" t="s">
        <v>9</v>
      </c>
      <c r="B10" s="14" t="s">
        <v>101</v>
      </c>
      <c r="C10" s="15" t="s">
        <v>83</v>
      </c>
      <c r="D10" s="12" t="s">
        <v>81</v>
      </c>
      <c r="E10" s="10" t="s">
        <v>23</v>
      </c>
      <c r="F10" s="9" t="s">
        <v>88</v>
      </c>
      <c r="G10" s="18">
        <v>10</v>
      </c>
      <c r="H10" s="19">
        <v>15</v>
      </c>
      <c r="I10" s="17">
        <v>1</v>
      </c>
      <c r="J10" s="20">
        <f t="shared" si="0"/>
        <v>5.084745762711864</v>
      </c>
      <c r="K10" s="21">
        <v>16.5</v>
      </c>
      <c r="L10" s="17">
        <v>2</v>
      </c>
      <c r="M10" s="20">
        <f t="shared" si="1"/>
        <v>24.75</v>
      </c>
      <c r="N10" s="22">
        <v>43.55</v>
      </c>
      <c r="O10" s="17">
        <v>6</v>
      </c>
      <c r="P10" s="20">
        <f t="shared" si="2"/>
        <v>11.329506314580943</v>
      </c>
      <c r="Q10" s="23">
        <v>4</v>
      </c>
      <c r="R10" s="24">
        <v>4.2</v>
      </c>
      <c r="S10" s="17">
        <v>7</v>
      </c>
      <c r="T10" s="22">
        <f t="shared" si="3"/>
        <v>244.2</v>
      </c>
      <c r="U10" s="20">
        <f t="shared" si="4"/>
        <v>24.963144963144963</v>
      </c>
      <c r="V10" s="25">
        <f t="shared" si="5"/>
        <v>66.12739704043777</v>
      </c>
      <c r="W10" s="26">
        <v>4</v>
      </c>
      <c r="X10" s="28" t="s">
        <v>30</v>
      </c>
      <c r="Y10" s="29" t="s">
        <v>91</v>
      </c>
      <c r="Z10" s="8"/>
      <c r="AA10" s="7"/>
      <c r="AB10" s="7"/>
      <c r="AC10" s="7"/>
      <c r="AD10" s="7">
        <v>2</v>
      </c>
      <c r="AE10" s="4">
        <v>8</v>
      </c>
    </row>
    <row r="11" spans="1:31" s="4" customFormat="1" ht="31.5" customHeight="1">
      <c r="A11" s="30" t="s">
        <v>10</v>
      </c>
      <c r="B11" s="14" t="s">
        <v>99</v>
      </c>
      <c r="C11" s="15" t="s">
        <v>100</v>
      </c>
      <c r="D11" s="12" t="s">
        <v>81</v>
      </c>
      <c r="E11" s="10" t="s">
        <v>39</v>
      </c>
      <c r="F11" s="9" t="s">
        <v>89</v>
      </c>
      <c r="G11" s="27">
        <v>9</v>
      </c>
      <c r="H11" s="19">
        <v>7</v>
      </c>
      <c r="I11" s="17">
        <v>5</v>
      </c>
      <c r="J11" s="20">
        <f t="shared" si="0"/>
        <v>2.3728813559322033</v>
      </c>
      <c r="K11" s="21">
        <v>14.9</v>
      </c>
      <c r="L11" s="17">
        <v>5</v>
      </c>
      <c r="M11" s="20">
        <f t="shared" si="1"/>
        <v>22.35</v>
      </c>
      <c r="N11" s="22">
        <v>37.86</v>
      </c>
      <c r="O11" s="17">
        <v>4</v>
      </c>
      <c r="P11" s="20">
        <f t="shared" si="2"/>
        <v>13.032223983095616</v>
      </c>
      <c r="Q11" s="23">
        <v>3</v>
      </c>
      <c r="R11" s="24">
        <v>53.1</v>
      </c>
      <c r="S11" s="17">
        <v>6</v>
      </c>
      <c r="T11" s="22">
        <f t="shared" si="3"/>
        <v>233.1</v>
      </c>
      <c r="U11" s="20">
        <f t="shared" si="4"/>
        <v>26.15186615186615</v>
      </c>
      <c r="V11" s="25">
        <f t="shared" si="5"/>
        <v>63.90697149089397</v>
      </c>
      <c r="W11" s="26">
        <v>5</v>
      </c>
      <c r="X11" s="28" t="s">
        <v>30</v>
      </c>
      <c r="Y11" s="29" t="s">
        <v>90</v>
      </c>
      <c r="Z11" s="8"/>
      <c r="AA11" s="7"/>
      <c r="AB11" s="7"/>
      <c r="AC11" s="7"/>
      <c r="AD11" s="7">
        <v>1</v>
      </c>
      <c r="AE11" s="4">
        <v>3</v>
      </c>
    </row>
    <row r="12" spans="1:31" s="4" customFormat="1" ht="31.5" customHeight="1">
      <c r="A12" s="30" t="s">
        <v>11</v>
      </c>
      <c r="B12" s="14" t="s">
        <v>102</v>
      </c>
      <c r="C12" s="15" t="s">
        <v>103</v>
      </c>
      <c r="D12" s="12" t="s">
        <v>81</v>
      </c>
      <c r="E12" s="10" t="s">
        <v>19</v>
      </c>
      <c r="F12" s="9" t="s">
        <v>89</v>
      </c>
      <c r="G12" s="27">
        <v>11</v>
      </c>
      <c r="H12" s="19">
        <v>3</v>
      </c>
      <c r="I12" s="17">
        <v>8</v>
      </c>
      <c r="J12" s="20">
        <f t="shared" si="0"/>
        <v>1.0169491525423728</v>
      </c>
      <c r="K12" s="21">
        <v>15.9</v>
      </c>
      <c r="L12" s="17">
        <v>3</v>
      </c>
      <c r="M12" s="20">
        <f t="shared" si="1"/>
        <v>23.85</v>
      </c>
      <c r="N12" s="22">
        <v>43.89</v>
      </c>
      <c r="O12" s="17">
        <v>7</v>
      </c>
      <c r="P12" s="20">
        <f t="shared" si="2"/>
        <v>11.241740715424926</v>
      </c>
      <c r="Q12" s="23">
        <v>3</v>
      </c>
      <c r="R12" s="24">
        <v>41.3</v>
      </c>
      <c r="S12" s="17">
        <v>4</v>
      </c>
      <c r="T12" s="22">
        <f t="shared" si="3"/>
        <v>221.3</v>
      </c>
      <c r="U12" s="20">
        <f t="shared" si="4"/>
        <v>27.54631721644826</v>
      </c>
      <c r="V12" s="25">
        <f t="shared" si="5"/>
        <v>63.65500708441556</v>
      </c>
      <c r="W12" s="26">
        <v>6</v>
      </c>
      <c r="X12" s="28" t="s">
        <v>30</v>
      </c>
      <c r="Y12" s="29" t="s">
        <v>112</v>
      </c>
      <c r="Z12" s="8"/>
      <c r="AA12" s="7"/>
      <c r="AB12" s="7"/>
      <c r="AC12" s="7"/>
      <c r="AD12" s="7">
        <v>3</v>
      </c>
      <c r="AE12" s="4">
        <v>12</v>
      </c>
    </row>
    <row r="13" spans="1:31" s="4" customFormat="1" ht="31.5" customHeight="1">
      <c r="A13" s="30" t="s">
        <v>12</v>
      </c>
      <c r="B13" s="14" t="s">
        <v>106</v>
      </c>
      <c r="C13" s="15" t="s">
        <v>103</v>
      </c>
      <c r="D13" s="12" t="s">
        <v>81</v>
      </c>
      <c r="E13" s="11" t="s">
        <v>38</v>
      </c>
      <c r="F13" s="9" t="s">
        <v>65</v>
      </c>
      <c r="G13" s="18">
        <v>11</v>
      </c>
      <c r="H13" s="19">
        <v>6</v>
      </c>
      <c r="I13" s="17">
        <v>6</v>
      </c>
      <c r="J13" s="20">
        <f t="shared" si="0"/>
        <v>2.0338983050847457</v>
      </c>
      <c r="K13" s="21">
        <v>9.4</v>
      </c>
      <c r="L13" s="17">
        <v>8</v>
      </c>
      <c r="M13" s="20">
        <f t="shared" si="1"/>
        <v>14.1</v>
      </c>
      <c r="N13" s="22">
        <v>27.74</v>
      </c>
      <c r="O13" s="17">
        <v>3</v>
      </c>
      <c r="P13" s="20">
        <f t="shared" si="2"/>
        <v>17.786589762076424</v>
      </c>
      <c r="Q13" s="23">
        <v>3</v>
      </c>
      <c r="R13" s="24">
        <v>31.3</v>
      </c>
      <c r="S13" s="17">
        <v>2</v>
      </c>
      <c r="T13" s="22">
        <f t="shared" si="3"/>
        <v>211.3</v>
      </c>
      <c r="U13" s="20">
        <f t="shared" si="4"/>
        <v>28.849976336961664</v>
      </c>
      <c r="V13" s="25">
        <f t="shared" si="5"/>
        <v>62.77046440412283</v>
      </c>
      <c r="W13" s="26">
        <v>7</v>
      </c>
      <c r="X13" s="28" t="s">
        <v>30</v>
      </c>
      <c r="Y13" s="29" t="s">
        <v>111</v>
      </c>
      <c r="Z13" s="8"/>
      <c r="AA13" s="7"/>
      <c r="AB13" s="7"/>
      <c r="AC13" s="7"/>
      <c r="AD13" s="7">
        <v>3</v>
      </c>
      <c r="AE13" s="4">
        <v>13</v>
      </c>
    </row>
    <row r="14" spans="1:31" s="4" customFormat="1" ht="31.5" customHeight="1">
      <c r="A14" s="30" t="s">
        <v>40</v>
      </c>
      <c r="B14" s="14" t="s">
        <v>107</v>
      </c>
      <c r="C14" s="15" t="s">
        <v>108</v>
      </c>
      <c r="D14" s="12" t="s">
        <v>81</v>
      </c>
      <c r="E14" s="10" t="s">
        <v>20</v>
      </c>
      <c r="F14" s="9" t="s">
        <v>65</v>
      </c>
      <c r="G14" s="27">
        <v>9</v>
      </c>
      <c r="H14" s="19">
        <v>6</v>
      </c>
      <c r="I14" s="17">
        <v>6</v>
      </c>
      <c r="J14" s="20">
        <f t="shared" si="0"/>
        <v>2.0338983050847457</v>
      </c>
      <c r="K14" s="21">
        <v>12.3</v>
      </c>
      <c r="L14" s="17">
        <v>7</v>
      </c>
      <c r="M14" s="20">
        <f t="shared" si="1"/>
        <v>18.45</v>
      </c>
      <c r="N14" s="22">
        <v>49.95</v>
      </c>
      <c r="O14" s="17">
        <v>8</v>
      </c>
      <c r="P14" s="20">
        <f t="shared" si="2"/>
        <v>9.877877877877879</v>
      </c>
      <c r="Q14" s="23">
        <v>4</v>
      </c>
      <c r="R14" s="24">
        <v>5.1</v>
      </c>
      <c r="S14" s="17">
        <v>8</v>
      </c>
      <c r="T14" s="22">
        <f t="shared" si="3"/>
        <v>245.1</v>
      </c>
      <c r="U14" s="20">
        <f t="shared" si="4"/>
        <v>24.871481028151777</v>
      </c>
      <c r="V14" s="25">
        <f t="shared" si="5"/>
        <v>55.2332572111144</v>
      </c>
      <c r="W14" s="26">
        <v>8</v>
      </c>
      <c r="X14" s="28" t="s">
        <v>30</v>
      </c>
      <c r="Y14" s="29" t="s">
        <v>111</v>
      </c>
      <c r="Z14" s="8"/>
      <c r="AA14" s="7"/>
      <c r="AB14" s="7"/>
      <c r="AC14" s="7"/>
      <c r="AD14" s="7">
        <v>5</v>
      </c>
      <c r="AE14" s="4">
        <v>22</v>
      </c>
    </row>
    <row r="16" spans="2:13" ht="15.75">
      <c r="B16" s="75" t="s">
        <v>50</v>
      </c>
      <c r="C16" s="75"/>
      <c r="D16" s="76"/>
      <c r="E16" s="76"/>
      <c r="F16" s="75" t="s">
        <v>157</v>
      </c>
      <c r="G16" s="75"/>
      <c r="H16" s="75"/>
      <c r="I16" s="75"/>
      <c r="J16" s="75"/>
      <c r="K16" s="75"/>
      <c r="L16" s="75"/>
      <c r="M16" s="75"/>
    </row>
    <row r="17" spans="2:13" ht="15">
      <c r="B17" s="77"/>
      <c r="C17" s="77"/>
      <c r="D17" s="77"/>
      <c r="E17" s="77"/>
      <c r="F17" s="77"/>
      <c r="G17" s="78"/>
      <c r="H17" s="77"/>
      <c r="I17" s="77"/>
      <c r="J17" s="77"/>
      <c r="K17" s="77"/>
      <c r="L17" s="77"/>
      <c r="M17" s="77"/>
    </row>
    <row r="18" spans="2:13" ht="15">
      <c r="B18" s="77" t="s">
        <v>51</v>
      </c>
      <c r="C18" s="77"/>
      <c r="D18" s="77"/>
      <c r="E18" s="77"/>
      <c r="F18" s="79" t="s">
        <v>158</v>
      </c>
      <c r="G18" s="79"/>
      <c r="H18" s="79"/>
      <c r="I18" s="77"/>
      <c r="J18" s="77"/>
      <c r="K18" s="77"/>
      <c r="L18" s="77"/>
      <c r="M18" s="77"/>
    </row>
    <row r="19" spans="2:13" ht="15">
      <c r="B19" s="77"/>
      <c r="C19" s="77"/>
      <c r="D19" s="77"/>
      <c r="E19" s="77"/>
      <c r="F19" s="79" t="s">
        <v>159</v>
      </c>
      <c r="G19" s="79"/>
      <c r="H19" s="79"/>
      <c r="I19" s="77"/>
      <c r="J19" s="77"/>
      <c r="K19" s="77"/>
      <c r="L19" s="77"/>
      <c r="M19" s="77"/>
    </row>
    <row r="20" spans="2:13" ht="15">
      <c r="B20" s="77"/>
      <c r="C20" s="77"/>
      <c r="D20" s="77"/>
      <c r="E20" s="77"/>
      <c r="F20" s="79" t="s">
        <v>160</v>
      </c>
      <c r="G20" s="79"/>
      <c r="H20" s="79"/>
      <c r="I20" s="77"/>
      <c r="J20" s="77"/>
      <c r="K20" s="77"/>
      <c r="L20" s="77"/>
      <c r="M20" s="77"/>
    </row>
    <row r="21" spans="2:13" ht="15">
      <c r="B21" s="77"/>
      <c r="C21" s="77"/>
      <c r="D21" s="77"/>
      <c r="E21" s="77"/>
      <c r="F21" s="79" t="s">
        <v>161</v>
      </c>
      <c r="G21" s="79"/>
      <c r="H21" s="79"/>
      <c r="I21" s="77"/>
      <c r="J21" s="77"/>
      <c r="K21" s="77"/>
      <c r="L21" s="77"/>
      <c r="M21" s="77"/>
    </row>
    <row r="22" spans="2:13" ht="15">
      <c r="B22" s="77"/>
      <c r="C22" s="77"/>
      <c r="D22" s="77"/>
      <c r="E22" s="77"/>
      <c r="F22" s="79" t="s">
        <v>162</v>
      </c>
      <c r="G22" s="79"/>
      <c r="H22" s="79"/>
      <c r="I22" s="77"/>
      <c r="J22" s="77"/>
      <c r="K22" s="77"/>
      <c r="L22" s="77"/>
      <c r="M22" s="77"/>
    </row>
    <row r="23" spans="2:13" ht="15">
      <c r="B23" s="77"/>
      <c r="C23" s="77"/>
      <c r="D23" s="77"/>
      <c r="E23" s="77"/>
      <c r="F23" s="79" t="s">
        <v>163</v>
      </c>
      <c r="G23" s="79"/>
      <c r="H23" s="79"/>
      <c r="I23" s="77"/>
      <c r="J23" s="77"/>
      <c r="K23" s="77"/>
      <c r="L23" s="77"/>
      <c r="M23" s="77"/>
    </row>
    <row r="24" spans="2:13" ht="15">
      <c r="B24" s="77"/>
      <c r="C24" s="77"/>
      <c r="D24" s="77"/>
      <c r="E24" s="77"/>
      <c r="F24" s="79" t="s">
        <v>164</v>
      </c>
      <c r="G24" s="79"/>
      <c r="H24" s="79"/>
      <c r="I24" s="77"/>
      <c r="J24" s="77"/>
      <c r="K24" s="77"/>
      <c r="L24" s="77"/>
      <c r="M24" s="77"/>
    </row>
  </sheetData>
  <sheetProtection/>
  <mergeCells count="45">
    <mergeCell ref="F24:H24"/>
    <mergeCell ref="F18:H18"/>
    <mergeCell ref="F19:H19"/>
    <mergeCell ref="F20:H20"/>
    <mergeCell ref="F21:H21"/>
    <mergeCell ref="F22:H22"/>
    <mergeCell ref="F23:H23"/>
    <mergeCell ref="A3:G3"/>
    <mergeCell ref="L5:L6"/>
    <mergeCell ref="M5:M6"/>
    <mergeCell ref="N5:N6"/>
    <mergeCell ref="O5:O6"/>
    <mergeCell ref="B16:C16"/>
    <mergeCell ref="F16:M16"/>
    <mergeCell ref="AA4:AA6"/>
    <mergeCell ref="R5:R6"/>
    <mergeCell ref="S5:S6"/>
    <mergeCell ref="T5:T6"/>
    <mergeCell ref="U5:U6"/>
    <mergeCell ref="I5:I6"/>
    <mergeCell ref="P5:P6"/>
    <mergeCell ref="Q5:Q6"/>
    <mergeCell ref="X4:X6"/>
    <mergeCell ref="Y4:Y6"/>
    <mergeCell ref="Z4:Z6"/>
    <mergeCell ref="F4:F6"/>
    <mergeCell ref="AB4:AB6"/>
    <mergeCell ref="AC4:AC6"/>
    <mergeCell ref="H4:J4"/>
    <mergeCell ref="K4:M4"/>
    <mergeCell ref="N4:P4"/>
    <mergeCell ref="Q4:U4"/>
    <mergeCell ref="V4:V6"/>
    <mergeCell ref="W4:W6"/>
    <mergeCell ref="H5:H6"/>
    <mergeCell ref="G4:G6"/>
    <mergeCell ref="J5:J6"/>
    <mergeCell ref="K5:K6"/>
    <mergeCell ref="A1:Y1"/>
    <mergeCell ref="A2:C2"/>
    <mergeCell ref="A4:A6"/>
    <mergeCell ref="B4:B6"/>
    <mergeCell ref="C4:C6"/>
    <mergeCell ref="D4:D6"/>
    <mergeCell ref="E4:E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35" sqref="R35"/>
    </sheetView>
  </sheetViews>
  <sheetFormatPr defaultColWidth="9.140625" defaultRowHeight="15"/>
  <cols>
    <col min="1" max="1" width="4.421875" style="5" customWidth="1"/>
    <col min="2" max="2" width="17.00390625" style="2" customWidth="1"/>
    <col min="3" max="3" width="13.00390625" style="2" customWidth="1"/>
    <col min="4" max="4" width="18.28125" style="2" customWidth="1"/>
    <col min="5" max="5" width="74.8515625" style="2" hidden="1" customWidth="1"/>
    <col min="6" max="6" width="21.8515625" style="2" customWidth="1"/>
    <col min="7" max="7" width="6.140625" style="3" customWidth="1"/>
    <col min="8" max="8" width="7.140625" style="2" customWidth="1"/>
    <col min="9" max="9" width="5.57421875" style="2" customWidth="1"/>
    <col min="10" max="11" width="7.140625" style="2" customWidth="1"/>
    <col min="12" max="12" width="5.57421875" style="2" customWidth="1"/>
    <col min="13" max="14" width="7.140625" style="2" customWidth="1"/>
    <col min="15" max="15" width="5.57421875" style="2" customWidth="1"/>
    <col min="16" max="16" width="7.140625" style="2" customWidth="1"/>
    <col min="17" max="17" width="5.28125" style="2" customWidth="1"/>
    <col min="18" max="18" width="7.140625" style="2" customWidth="1"/>
    <col min="19" max="19" width="5.421875" style="2" customWidth="1"/>
    <col min="20" max="20" width="7.140625" style="2" customWidth="1"/>
    <col min="21" max="21" width="20.8515625" style="2" customWidth="1"/>
    <col min="22" max="22" width="10.28125" style="2" customWidth="1"/>
    <col min="23" max="23" width="5.7109375" style="2" customWidth="1"/>
    <col min="24" max="24" width="16.00390625" style="2" customWidth="1"/>
    <col min="25" max="25" width="22.00390625" style="2" customWidth="1"/>
    <col min="26" max="29" width="17.421875" style="2" hidden="1" customWidth="1"/>
    <col min="30" max="32" width="9.140625" style="2" hidden="1" customWidth="1"/>
    <col min="33" max="16384" width="9.140625" style="2" customWidth="1"/>
  </cols>
  <sheetData>
    <row r="1" spans="1:25" s="1" customFormat="1" ht="27.7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7" ht="15" customHeight="1">
      <c r="A2" s="37" t="s">
        <v>48</v>
      </c>
      <c r="B2" s="37"/>
      <c r="C2" s="37"/>
      <c r="D2" s="6"/>
      <c r="E2" s="6"/>
      <c r="F2" s="6" t="s">
        <v>81</v>
      </c>
      <c r="G2" s="6"/>
    </row>
    <row r="3" spans="1:7" ht="23.25" customHeight="1">
      <c r="A3" s="67" t="s">
        <v>139</v>
      </c>
      <c r="B3" s="67"/>
      <c r="C3" s="67"/>
      <c r="D3" s="67"/>
      <c r="E3" s="67"/>
      <c r="F3" s="67"/>
      <c r="G3" s="67"/>
    </row>
    <row r="4" spans="1:34" s="1" customFormat="1" ht="35.25" customHeight="1">
      <c r="A4" s="38" t="s">
        <v>3</v>
      </c>
      <c r="B4" s="41" t="s">
        <v>18</v>
      </c>
      <c r="C4" s="41" t="s">
        <v>17</v>
      </c>
      <c r="D4" s="48" t="s">
        <v>4</v>
      </c>
      <c r="E4" s="52" t="s">
        <v>14</v>
      </c>
      <c r="F4" s="52" t="s">
        <v>49</v>
      </c>
      <c r="G4" s="48" t="s">
        <v>5</v>
      </c>
      <c r="H4" s="64" t="s">
        <v>25</v>
      </c>
      <c r="I4" s="64"/>
      <c r="J4" s="64"/>
      <c r="K4" s="64" t="s">
        <v>15</v>
      </c>
      <c r="L4" s="64"/>
      <c r="M4" s="64"/>
      <c r="N4" s="46" t="s">
        <v>34</v>
      </c>
      <c r="O4" s="47"/>
      <c r="P4" s="47"/>
      <c r="Q4" s="68" t="s">
        <v>93</v>
      </c>
      <c r="R4" s="69"/>
      <c r="S4" s="69"/>
      <c r="T4" s="69"/>
      <c r="U4" s="69"/>
      <c r="V4" s="36" t="s">
        <v>2</v>
      </c>
      <c r="W4" s="33" t="s">
        <v>92</v>
      </c>
      <c r="X4" s="72" t="s">
        <v>28</v>
      </c>
      <c r="Y4" s="63" t="s">
        <v>27</v>
      </c>
      <c r="Z4" s="60" t="s">
        <v>31</v>
      </c>
      <c r="AA4" s="57" t="s">
        <v>32</v>
      </c>
      <c r="AB4" s="57" t="s">
        <v>33</v>
      </c>
      <c r="AC4" s="57" t="s">
        <v>13</v>
      </c>
      <c r="AG4" s="2"/>
      <c r="AH4" s="2"/>
    </row>
    <row r="5" spans="1:34" s="1" customFormat="1" ht="14.25" customHeight="1">
      <c r="A5" s="39"/>
      <c r="B5" s="42"/>
      <c r="C5" s="42"/>
      <c r="D5" s="49"/>
      <c r="E5" s="53"/>
      <c r="F5" s="53"/>
      <c r="G5" s="49"/>
      <c r="H5" s="65" t="s">
        <v>0</v>
      </c>
      <c r="I5" s="55" t="s">
        <v>92</v>
      </c>
      <c r="J5" s="36" t="s">
        <v>1</v>
      </c>
      <c r="K5" s="51" t="s">
        <v>16</v>
      </c>
      <c r="L5" s="55" t="s">
        <v>92</v>
      </c>
      <c r="M5" s="36" t="s">
        <v>1</v>
      </c>
      <c r="N5" s="51" t="s">
        <v>16</v>
      </c>
      <c r="O5" s="55" t="s">
        <v>92</v>
      </c>
      <c r="P5" s="36" t="s">
        <v>1</v>
      </c>
      <c r="Q5" s="44" t="s">
        <v>35</v>
      </c>
      <c r="R5" s="44" t="s">
        <v>36</v>
      </c>
      <c r="S5" s="55" t="s">
        <v>92</v>
      </c>
      <c r="T5" s="70" t="s">
        <v>37</v>
      </c>
      <c r="U5" s="36" t="s">
        <v>1</v>
      </c>
      <c r="V5" s="36"/>
      <c r="W5" s="34"/>
      <c r="X5" s="73"/>
      <c r="Y5" s="63"/>
      <c r="Z5" s="61"/>
      <c r="AA5" s="58"/>
      <c r="AB5" s="58"/>
      <c r="AC5" s="58"/>
      <c r="AG5" s="2"/>
      <c r="AH5" s="2"/>
    </row>
    <row r="6" spans="1:34" s="1" customFormat="1" ht="33" customHeight="1">
      <c r="A6" s="40"/>
      <c r="B6" s="43"/>
      <c r="C6" s="43"/>
      <c r="D6" s="50"/>
      <c r="E6" s="54"/>
      <c r="F6" s="54"/>
      <c r="G6" s="50"/>
      <c r="H6" s="65"/>
      <c r="I6" s="56"/>
      <c r="J6" s="36"/>
      <c r="K6" s="51"/>
      <c r="L6" s="56"/>
      <c r="M6" s="36"/>
      <c r="N6" s="51"/>
      <c r="O6" s="56"/>
      <c r="P6" s="36"/>
      <c r="Q6" s="45"/>
      <c r="R6" s="45"/>
      <c r="S6" s="56"/>
      <c r="T6" s="71"/>
      <c r="U6" s="36"/>
      <c r="V6" s="36"/>
      <c r="W6" s="35"/>
      <c r="X6" s="74"/>
      <c r="Y6" s="63"/>
      <c r="Z6" s="62"/>
      <c r="AA6" s="59"/>
      <c r="AB6" s="59"/>
      <c r="AC6" s="59"/>
      <c r="AG6" s="2"/>
      <c r="AH6" s="2"/>
    </row>
    <row r="7" spans="1:34" s="4" customFormat="1" ht="31.5" customHeight="1">
      <c r="A7" s="30" t="s">
        <v>6</v>
      </c>
      <c r="B7" s="14" t="s">
        <v>135</v>
      </c>
      <c r="C7" s="15" t="s">
        <v>136</v>
      </c>
      <c r="D7" s="12" t="s">
        <v>81</v>
      </c>
      <c r="E7" s="32" t="s">
        <v>38</v>
      </c>
      <c r="F7" s="31" t="s">
        <v>77</v>
      </c>
      <c r="G7" s="18">
        <v>9</v>
      </c>
      <c r="H7" s="19">
        <v>12</v>
      </c>
      <c r="I7" s="17">
        <v>1</v>
      </c>
      <c r="J7" s="20">
        <f aca="true" t="shared" si="0" ref="J7:J18">20*H7/59</f>
        <v>4.067796610169491</v>
      </c>
      <c r="K7" s="21">
        <v>18.2</v>
      </c>
      <c r="L7" s="17">
        <v>3</v>
      </c>
      <c r="M7" s="20">
        <f aca="true" t="shared" si="1" ref="M7:M17">30*K7/20</f>
        <v>27.3</v>
      </c>
      <c r="N7" s="22">
        <v>36.67</v>
      </c>
      <c r="O7" s="17">
        <v>2</v>
      </c>
      <c r="P7" s="20">
        <f aca="true" t="shared" si="2" ref="P7:P17">20*31.9/N7</f>
        <v>17.398418325606762</v>
      </c>
      <c r="Q7" s="23">
        <v>4</v>
      </c>
      <c r="R7" s="24">
        <v>15.4</v>
      </c>
      <c r="S7" s="17">
        <v>2</v>
      </c>
      <c r="T7" s="22">
        <f aca="true" t="shared" si="3" ref="T7:T17">Q7*60+R7</f>
        <v>255.4</v>
      </c>
      <c r="U7" s="20">
        <f aca="true" t="shared" si="4" ref="U7:U17">30*250.2/T7</f>
        <v>29.389193422083007</v>
      </c>
      <c r="V7" s="25">
        <f aca="true" t="shared" si="5" ref="V7:V18">SUM(J7,M7,P7,U7)</f>
        <v>78.15540835785926</v>
      </c>
      <c r="W7" s="26">
        <v>1</v>
      </c>
      <c r="X7" s="28" t="s">
        <v>52</v>
      </c>
      <c r="Y7" s="29" t="s">
        <v>79</v>
      </c>
      <c r="Z7" s="8"/>
      <c r="AA7" s="7"/>
      <c r="AB7" s="7"/>
      <c r="AC7" s="7"/>
      <c r="AD7" s="7">
        <v>1</v>
      </c>
      <c r="AE7" s="4">
        <v>4</v>
      </c>
      <c r="AG7" s="2"/>
      <c r="AH7" s="2"/>
    </row>
    <row r="8" spans="1:34" s="4" customFormat="1" ht="31.5" customHeight="1">
      <c r="A8" s="30" t="s">
        <v>7</v>
      </c>
      <c r="B8" s="14" t="s">
        <v>137</v>
      </c>
      <c r="C8" s="15" t="s">
        <v>138</v>
      </c>
      <c r="D8" s="12" t="s">
        <v>81</v>
      </c>
      <c r="E8" s="32" t="s">
        <v>20</v>
      </c>
      <c r="F8" s="31" t="s">
        <v>77</v>
      </c>
      <c r="G8" s="18">
        <v>9</v>
      </c>
      <c r="H8" s="19">
        <v>9</v>
      </c>
      <c r="I8" s="17">
        <v>3</v>
      </c>
      <c r="J8" s="20">
        <f t="shared" si="0"/>
        <v>3.0508474576271185</v>
      </c>
      <c r="K8" s="21">
        <v>17.2</v>
      </c>
      <c r="L8" s="17">
        <v>5</v>
      </c>
      <c r="M8" s="20">
        <f t="shared" si="1"/>
        <v>25.8</v>
      </c>
      <c r="N8" s="22">
        <v>39.81</v>
      </c>
      <c r="O8" s="17">
        <v>4</v>
      </c>
      <c r="P8" s="20">
        <f t="shared" si="2"/>
        <v>16.026124089424766</v>
      </c>
      <c r="Q8" s="23">
        <v>4</v>
      </c>
      <c r="R8" s="24">
        <v>16.9</v>
      </c>
      <c r="S8" s="17">
        <v>3</v>
      </c>
      <c r="T8" s="22">
        <f t="shared" si="3"/>
        <v>256.9</v>
      </c>
      <c r="U8" s="20">
        <f t="shared" si="4"/>
        <v>29.217594394706115</v>
      </c>
      <c r="V8" s="25">
        <f t="shared" si="5"/>
        <v>74.09456594175799</v>
      </c>
      <c r="W8" s="26">
        <v>2</v>
      </c>
      <c r="X8" s="28" t="s">
        <v>53</v>
      </c>
      <c r="Y8" s="29" t="s">
        <v>79</v>
      </c>
      <c r="Z8" s="8"/>
      <c r="AA8" s="7"/>
      <c r="AB8" s="7"/>
      <c r="AC8" s="7"/>
      <c r="AD8" s="7">
        <v>3</v>
      </c>
      <c r="AE8" s="4">
        <v>16</v>
      </c>
      <c r="AG8" s="2"/>
      <c r="AH8" s="2"/>
    </row>
    <row r="9" spans="1:34" s="4" customFormat="1" ht="31.5" customHeight="1">
      <c r="A9" s="30" t="s">
        <v>8</v>
      </c>
      <c r="B9" s="14" t="s">
        <v>114</v>
      </c>
      <c r="C9" s="15" t="s">
        <v>115</v>
      </c>
      <c r="D9" s="12" t="s">
        <v>81</v>
      </c>
      <c r="E9" s="32" t="s">
        <v>22</v>
      </c>
      <c r="F9" s="31" t="s">
        <v>64</v>
      </c>
      <c r="G9" s="18">
        <v>11</v>
      </c>
      <c r="H9" s="19">
        <v>11</v>
      </c>
      <c r="I9" s="17">
        <v>2</v>
      </c>
      <c r="J9" s="20">
        <f t="shared" si="0"/>
        <v>3.7288135593220337</v>
      </c>
      <c r="K9" s="21">
        <v>18.7</v>
      </c>
      <c r="L9" s="17">
        <v>1</v>
      </c>
      <c r="M9" s="20">
        <f t="shared" si="1"/>
        <v>28.05</v>
      </c>
      <c r="N9" s="22">
        <v>49.84</v>
      </c>
      <c r="O9" s="17">
        <v>11</v>
      </c>
      <c r="P9" s="20">
        <f t="shared" si="2"/>
        <v>12.800963081861957</v>
      </c>
      <c r="Q9" s="23">
        <v>4</v>
      </c>
      <c r="R9" s="24">
        <v>26.8</v>
      </c>
      <c r="S9" s="17">
        <v>6</v>
      </c>
      <c r="T9" s="22">
        <f t="shared" si="3"/>
        <v>266.8</v>
      </c>
      <c r="U9" s="20">
        <f t="shared" si="4"/>
        <v>28.13343328335832</v>
      </c>
      <c r="V9" s="25">
        <f t="shared" si="5"/>
        <v>72.71320992454231</v>
      </c>
      <c r="W9" s="26">
        <v>3</v>
      </c>
      <c r="X9" s="28" t="s">
        <v>53</v>
      </c>
      <c r="Y9" s="29" t="s">
        <v>110</v>
      </c>
      <c r="Z9" s="8"/>
      <c r="AA9" s="7"/>
      <c r="AB9" s="7"/>
      <c r="AC9" s="7"/>
      <c r="AD9" s="7">
        <v>4</v>
      </c>
      <c r="AE9" s="4">
        <v>19</v>
      </c>
      <c r="AG9" s="2"/>
      <c r="AH9" s="2"/>
    </row>
    <row r="10" spans="1:31" s="4" customFormat="1" ht="31.5" customHeight="1">
      <c r="A10" s="30" t="s">
        <v>9</v>
      </c>
      <c r="B10" s="14" t="s">
        <v>126</v>
      </c>
      <c r="C10" s="15" t="s">
        <v>127</v>
      </c>
      <c r="D10" s="12" t="s">
        <v>81</v>
      </c>
      <c r="E10" s="32" t="s">
        <v>38</v>
      </c>
      <c r="F10" s="31" t="s">
        <v>64</v>
      </c>
      <c r="G10" s="18">
        <v>11</v>
      </c>
      <c r="H10" s="19">
        <v>9</v>
      </c>
      <c r="I10" s="17">
        <v>3</v>
      </c>
      <c r="J10" s="20">
        <f t="shared" si="0"/>
        <v>3.0508474576271185</v>
      </c>
      <c r="K10" s="21">
        <v>18.7</v>
      </c>
      <c r="L10" s="17">
        <v>2</v>
      </c>
      <c r="M10" s="20">
        <f t="shared" si="1"/>
        <v>28.05</v>
      </c>
      <c r="N10" s="22">
        <v>48.05</v>
      </c>
      <c r="O10" s="17">
        <v>10</v>
      </c>
      <c r="P10" s="20">
        <f t="shared" si="2"/>
        <v>13.277835587929241</v>
      </c>
      <c r="Q10" s="23">
        <v>4</v>
      </c>
      <c r="R10" s="24">
        <v>27.8</v>
      </c>
      <c r="S10" s="17">
        <v>7</v>
      </c>
      <c r="T10" s="22">
        <f t="shared" si="3"/>
        <v>267.8</v>
      </c>
      <c r="U10" s="20">
        <f t="shared" si="4"/>
        <v>28.028379387602687</v>
      </c>
      <c r="V10" s="25">
        <f t="shared" si="5"/>
        <v>72.40706243315904</v>
      </c>
      <c r="W10" s="26">
        <v>4</v>
      </c>
      <c r="X10" s="28" t="s">
        <v>30</v>
      </c>
      <c r="Y10" s="29" t="s">
        <v>110</v>
      </c>
      <c r="Z10" s="8"/>
      <c r="AA10" s="7"/>
      <c r="AB10" s="7"/>
      <c r="AC10" s="7"/>
      <c r="AD10" s="7">
        <v>2</v>
      </c>
      <c r="AE10" s="4">
        <v>8</v>
      </c>
    </row>
    <row r="11" spans="1:31" s="4" customFormat="1" ht="31.5" customHeight="1">
      <c r="A11" s="30" t="s">
        <v>10</v>
      </c>
      <c r="B11" s="14" t="s">
        <v>134</v>
      </c>
      <c r="C11" s="15" t="s">
        <v>119</v>
      </c>
      <c r="D11" s="12" t="s">
        <v>81</v>
      </c>
      <c r="E11" s="32" t="s">
        <v>19</v>
      </c>
      <c r="F11" s="31" t="s">
        <v>88</v>
      </c>
      <c r="G11" s="27">
        <v>10</v>
      </c>
      <c r="H11" s="19">
        <v>7</v>
      </c>
      <c r="I11" s="17">
        <v>9</v>
      </c>
      <c r="J11" s="20">
        <f t="shared" si="0"/>
        <v>2.3728813559322033</v>
      </c>
      <c r="K11" s="21">
        <v>17.8</v>
      </c>
      <c r="L11" s="17">
        <v>4</v>
      </c>
      <c r="M11" s="20">
        <f t="shared" si="1"/>
        <v>26.7</v>
      </c>
      <c r="N11" s="22">
        <v>40.19</v>
      </c>
      <c r="O11" s="17">
        <v>5</v>
      </c>
      <c r="P11" s="20">
        <f t="shared" si="2"/>
        <v>15.874595670564817</v>
      </c>
      <c r="Q11" s="23">
        <v>4</v>
      </c>
      <c r="R11" s="24">
        <v>38.9</v>
      </c>
      <c r="S11" s="17">
        <v>10</v>
      </c>
      <c r="T11" s="22">
        <f t="shared" si="3"/>
        <v>278.9</v>
      </c>
      <c r="U11" s="20">
        <f t="shared" si="4"/>
        <v>26.91287199713159</v>
      </c>
      <c r="V11" s="25">
        <f t="shared" si="5"/>
        <v>71.8603490236286</v>
      </c>
      <c r="W11" s="26">
        <v>5</v>
      </c>
      <c r="X11" s="28" t="s">
        <v>30</v>
      </c>
      <c r="Y11" s="29" t="s">
        <v>91</v>
      </c>
      <c r="Z11" s="8"/>
      <c r="AA11" s="7"/>
      <c r="AB11" s="7"/>
      <c r="AC11" s="7"/>
      <c r="AD11" s="7">
        <v>1</v>
      </c>
      <c r="AE11" s="4">
        <v>3</v>
      </c>
    </row>
    <row r="12" spans="1:31" s="4" customFormat="1" ht="31.5" customHeight="1">
      <c r="A12" s="30" t="s">
        <v>11</v>
      </c>
      <c r="B12" s="14" t="s">
        <v>116</v>
      </c>
      <c r="C12" s="15" t="s">
        <v>117</v>
      </c>
      <c r="D12" s="12" t="s">
        <v>81</v>
      </c>
      <c r="E12" s="32" t="s">
        <v>23</v>
      </c>
      <c r="F12" s="31" t="s">
        <v>65</v>
      </c>
      <c r="G12" s="27">
        <v>9</v>
      </c>
      <c r="H12" s="19">
        <v>8</v>
      </c>
      <c r="I12" s="17">
        <v>6</v>
      </c>
      <c r="J12" s="20">
        <f t="shared" si="0"/>
        <v>2.711864406779661</v>
      </c>
      <c r="K12" s="21">
        <v>16.1</v>
      </c>
      <c r="L12" s="17">
        <v>7</v>
      </c>
      <c r="M12" s="20">
        <f t="shared" si="1"/>
        <v>24.150000000000002</v>
      </c>
      <c r="N12" s="22">
        <v>46.66</v>
      </c>
      <c r="O12" s="17">
        <v>8</v>
      </c>
      <c r="P12" s="20">
        <f t="shared" si="2"/>
        <v>13.673381911701673</v>
      </c>
      <c r="Q12" s="23">
        <v>4</v>
      </c>
      <c r="R12" s="24">
        <v>10.2</v>
      </c>
      <c r="S12" s="17">
        <v>1</v>
      </c>
      <c r="T12" s="22">
        <f t="shared" si="3"/>
        <v>250.2</v>
      </c>
      <c r="U12" s="20">
        <f t="shared" si="4"/>
        <v>30</v>
      </c>
      <c r="V12" s="25">
        <f t="shared" si="5"/>
        <v>70.53524631848134</v>
      </c>
      <c r="W12" s="26">
        <v>6</v>
      </c>
      <c r="X12" s="28" t="s">
        <v>30</v>
      </c>
      <c r="Y12" s="29" t="s">
        <v>111</v>
      </c>
      <c r="Z12" s="8"/>
      <c r="AA12" s="7"/>
      <c r="AB12" s="7"/>
      <c r="AC12" s="7"/>
      <c r="AD12" s="7">
        <v>3</v>
      </c>
      <c r="AE12" s="4">
        <v>12</v>
      </c>
    </row>
    <row r="13" spans="1:31" s="4" customFormat="1" ht="31.5" customHeight="1">
      <c r="A13" s="30" t="s">
        <v>12</v>
      </c>
      <c r="B13" s="14" t="s">
        <v>130</v>
      </c>
      <c r="C13" s="15" t="s">
        <v>131</v>
      </c>
      <c r="D13" s="12" t="s">
        <v>81</v>
      </c>
      <c r="E13" s="32" t="s">
        <v>20</v>
      </c>
      <c r="F13" s="31" t="s">
        <v>89</v>
      </c>
      <c r="G13" s="18">
        <v>11</v>
      </c>
      <c r="H13" s="19">
        <v>6</v>
      </c>
      <c r="I13" s="17">
        <v>11</v>
      </c>
      <c r="J13" s="20">
        <f t="shared" si="0"/>
        <v>2.0338983050847457</v>
      </c>
      <c r="K13" s="21">
        <v>16.7</v>
      </c>
      <c r="L13" s="17">
        <v>6</v>
      </c>
      <c r="M13" s="20">
        <f t="shared" si="1"/>
        <v>25.05</v>
      </c>
      <c r="N13" s="22">
        <v>31.9</v>
      </c>
      <c r="O13" s="17">
        <v>1</v>
      </c>
      <c r="P13" s="20">
        <f t="shared" si="2"/>
        <v>20</v>
      </c>
      <c r="Q13" s="23">
        <v>5</v>
      </c>
      <c r="R13" s="24">
        <v>23.8</v>
      </c>
      <c r="S13" s="17">
        <v>11</v>
      </c>
      <c r="T13" s="22">
        <f t="shared" si="3"/>
        <v>323.8</v>
      </c>
      <c r="U13" s="20">
        <f t="shared" si="4"/>
        <v>23.18097591105621</v>
      </c>
      <c r="V13" s="25">
        <f t="shared" si="5"/>
        <v>70.26487421614095</v>
      </c>
      <c r="W13" s="26">
        <v>7</v>
      </c>
      <c r="X13" s="28" t="s">
        <v>30</v>
      </c>
      <c r="Y13" s="29" t="s">
        <v>112</v>
      </c>
      <c r="Z13" s="8"/>
      <c r="AA13" s="7"/>
      <c r="AB13" s="7"/>
      <c r="AC13" s="7"/>
      <c r="AD13" s="7">
        <v>3</v>
      </c>
      <c r="AE13" s="4">
        <v>13</v>
      </c>
    </row>
    <row r="14" spans="1:31" s="4" customFormat="1" ht="31.5" customHeight="1">
      <c r="A14" s="30" t="s">
        <v>40</v>
      </c>
      <c r="B14" s="14" t="s">
        <v>118</v>
      </c>
      <c r="C14" s="15" t="s">
        <v>119</v>
      </c>
      <c r="D14" s="12" t="s">
        <v>81</v>
      </c>
      <c r="E14" s="32" t="s">
        <v>29</v>
      </c>
      <c r="F14" s="31" t="s">
        <v>65</v>
      </c>
      <c r="G14" s="27">
        <v>10</v>
      </c>
      <c r="H14" s="19">
        <v>9</v>
      </c>
      <c r="I14" s="17">
        <v>3</v>
      </c>
      <c r="J14" s="20">
        <f t="shared" si="0"/>
        <v>3.0508474576271185</v>
      </c>
      <c r="K14" s="21">
        <v>15.3</v>
      </c>
      <c r="L14" s="17">
        <v>8</v>
      </c>
      <c r="M14" s="20">
        <f t="shared" si="1"/>
        <v>22.95</v>
      </c>
      <c r="N14" s="22">
        <v>44.96</v>
      </c>
      <c r="O14" s="17">
        <v>7</v>
      </c>
      <c r="P14" s="20">
        <f t="shared" si="2"/>
        <v>14.190391459074732</v>
      </c>
      <c r="Q14" s="23">
        <v>4</v>
      </c>
      <c r="R14" s="24">
        <v>21.3</v>
      </c>
      <c r="S14" s="17">
        <v>5</v>
      </c>
      <c r="T14" s="22">
        <f t="shared" si="3"/>
        <v>261.3</v>
      </c>
      <c r="U14" s="20">
        <f t="shared" si="4"/>
        <v>28.7256027554535</v>
      </c>
      <c r="V14" s="25">
        <f t="shared" si="5"/>
        <v>68.91684167215536</v>
      </c>
      <c r="W14" s="26">
        <v>8</v>
      </c>
      <c r="X14" s="28" t="s">
        <v>30</v>
      </c>
      <c r="Y14" s="29" t="s">
        <v>67</v>
      </c>
      <c r="Z14" s="8"/>
      <c r="AA14" s="7"/>
      <c r="AB14" s="7"/>
      <c r="AC14" s="7"/>
      <c r="AD14" s="7">
        <v>5</v>
      </c>
      <c r="AE14" s="4">
        <v>22</v>
      </c>
    </row>
    <row r="15" spans="1:25" ht="31.5">
      <c r="A15" s="30" t="s">
        <v>41</v>
      </c>
      <c r="B15" s="14" t="s">
        <v>132</v>
      </c>
      <c r="C15" s="15" t="s">
        <v>133</v>
      </c>
      <c r="D15" s="12" t="s">
        <v>81</v>
      </c>
      <c r="E15" s="32" t="s">
        <v>39</v>
      </c>
      <c r="F15" s="31" t="s">
        <v>89</v>
      </c>
      <c r="G15" s="27">
        <v>10</v>
      </c>
      <c r="H15" s="19">
        <v>6</v>
      </c>
      <c r="I15" s="17">
        <v>11</v>
      </c>
      <c r="J15" s="20">
        <f t="shared" si="0"/>
        <v>2.0338983050847457</v>
      </c>
      <c r="K15" s="21">
        <v>12.3</v>
      </c>
      <c r="L15" s="17">
        <v>10</v>
      </c>
      <c r="M15" s="20">
        <f t="shared" si="1"/>
        <v>18.45</v>
      </c>
      <c r="N15" s="22">
        <v>37.05</v>
      </c>
      <c r="O15" s="17">
        <v>3</v>
      </c>
      <c r="P15" s="20">
        <f t="shared" si="2"/>
        <v>17.219973009446694</v>
      </c>
      <c r="Q15" s="23">
        <v>4</v>
      </c>
      <c r="R15" s="24">
        <v>37.5</v>
      </c>
      <c r="S15" s="17">
        <v>9</v>
      </c>
      <c r="T15" s="22">
        <f t="shared" si="3"/>
        <v>277.5</v>
      </c>
      <c r="U15" s="20">
        <f t="shared" si="4"/>
        <v>27.048648648648648</v>
      </c>
      <c r="V15" s="25">
        <f t="shared" si="5"/>
        <v>64.75251996318009</v>
      </c>
      <c r="W15" s="26">
        <v>9</v>
      </c>
      <c r="X15" s="28" t="s">
        <v>30</v>
      </c>
      <c r="Y15" s="29" t="s">
        <v>112</v>
      </c>
    </row>
    <row r="16" spans="1:25" ht="31.5">
      <c r="A16" s="30" t="s">
        <v>42</v>
      </c>
      <c r="B16" s="14" t="s">
        <v>124</v>
      </c>
      <c r="C16" s="15" t="s">
        <v>125</v>
      </c>
      <c r="D16" s="12" t="s">
        <v>81</v>
      </c>
      <c r="E16" s="32" t="s">
        <v>19</v>
      </c>
      <c r="F16" s="31" t="s">
        <v>65</v>
      </c>
      <c r="G16" s="27">
        <v>9</v>
      </c>
      <c r="H16" s="19">
        <v>8</v>
      </c>
      <c r="I16" s="17">
        <v>6</v>
      </c>
      <c r="J16" s="20">
        <f t="shared" si="0"/>
        <v>2.711864406779661</v>
      </c>
      <c r="K16" s="21">
        <v>13.4</v>
      </c>
      <c r="L16" s="17">
        <v>9</v>
      </c>
      <c r="M16" s="20">
        <f t="shared" si="1"/>
        <v>20.1</v>
      </c>
      <c r="N16" s="22">
        <v>47.45</v>
      </c>
      <c r="O16" s="17">
        <v>9</v>
      </c>
      <c r="P16" s="20">
        <f t="shared" si="2"/>
        <v>13.445732349841938</v>
      </c>
      <c r="Q16" s="23">
        <v>4</v>
      </c>
      <c r="R16" s="24">
        <v>32.6</v>
      </c>
      <c r="S16" s="17">
        <v>8</v>
      </c>
      <c r="T16" s="22">
        <f t="shared" si="3"/>
        <v>272.6</v>
      </c>
      <c r="U16" s="20">
        <f t="shared" si="4"/>
        <v>27.534849596478356</v>
      </c>
      <c r="V16" s="25">
        <f t="shared" si="5"/>
        <v>63.79244635309996</v>
      </c>
      <c r="W16" s="26">
        <v>10</v>
      </c>
      <c r="X16" s="28" t="s">
        <v>30</v>
      </c>
      <c r="Y16" s="29" t="s">
        <v>67</v>
      </c>
    </row>
    <row r="17" spans="1:25" ht="31.5">
      <c r="A17" s="30" t="s">
        <v>43</v>
      </c>
      <c r="B17" s="14" t="s">
        <v>120</v>
      </c>
      <c r="C17" s="15" t="s">
        <v>121</v>
      </c>
      <c r="D17" s="12" t="s">
        <v>81</v>
      </c>
      <c r="E17" s="32" t="s">
        <v>23</v>
      </c>
      <c r="F17" s="31" t="s">
        <v>65</v>
      </c>
      <c r="G17" s="18">
        <v>11</v>
      </c>
      <c r="H17" s="19">
        <v>8</v>
      </c>
      <c r="I17" s="17">
        <v>8</v>
      </c>
      <c r="J17" s="20">
        <f t="shared" si="0"/>
        <v>2.711864406779661</v>
      </c>
      <c r="K17" s="21">
        <v>10.7</v>
      </c>
      <c r="L17" s="17">
        <v>11</v>
      </c>
      <c r="M17" s="20">
        <f t="shared" si="1"/>
        <v>16.05</v>
      </c>
      <c r="N17" s="22">
        <v>43.81</v>
      </c>
      <c r="O17" s="17">
        <v>6</v>
      </c>
      <c r="P17" s="20">
        <f t="shared" si="2"/>
        <v>14.562885186030586</v>
      </c>
      <c r="Q17" s="23">
        <v>4</v>
      </c>
      <c r="R17" s="24">
        <v>17.2</v>
      </c>
      <c r="S17" s="17">
        <v>4</v>
      </c>
      <c r="T17" s="22">
        <f t="shared" si="3"/>
        <v>257.2</v>
      </c>
      <c r="U17" s="20">
        <f t="shared" si="4"/>
        <v>29.183514774494558</v>
      </c>
      <c r="V17" s="25">
        <f t="shared" si="5"/>
        <v>62.508264367304804</v>
      </c>
      <c r="W17" s="26">
        <v>11</v>
      </c>
      <c r="X17" s="28" t="s">
        <v>30</v>
      </c>
      <c r="Y17" s="29" t="s">
        <v>128</v>
      </c>
    </row>
    <row r="18" spans="1:25" ht="31.5">
      <c r="A18" s="30" t="s">
        <v>44</v>
      </c>
      <c r="B18" s="14" t="s">
        <v>122</v>
      </c>
      <c r="C18" s="15" t="s">
        <v>123</v>
      </c>
      <c r="D18" s="12" t="s">
        <v>81</v>
      </c>
      <c r="E18" s="32" t="s">
        <v>39</v>
      </c>
      <c r="F18" s="31" t="s">
        <v>65</v>
      </c>
      <c r="G18" s="27">
        <v>9</v>
      </c>
      <c r="H18" s="19">
        <v>7</v>
      </c>
      <c r="I18" s="17">
        <v>9</v>
      </c>
      <c r="J18" s="20">
        <f t="shared" si="0"/>
        <v>2.3728813559322033</v>
      </c>
      <c r="K18" s="21">
        <v>0</v>
      </c>
      <c r="L18" s="17">
        <v>0</v>
      </c>
      <c r="M18" s="20">
        <v>0</v>
      </c>
      <c r="N18" s="22">
        <v>0</v>
      </c>
      <c r="O18" s="17">
        <v>0</v>
      </c>
      <c r="P18" s="20">
        <v>0</v>
      </c>
      <c r="Q18" s="23">
        <v>0</v>
      </c>
      <c r="R18" s="24">
        <v>0</v>
      </c>
      <c r="S18" s="17">
        <v>0</v>
      </c>
      <c r="T18" s="22">
        <v>0</v>
      </c>
      <c r="U18" s="20">
        <v>0</v>
      </c>
      <c r="V18" s="25">
        <f t="shared" si="5"/>
        <v>2.3728813559322033</v>
      </c>
      <c r="W18" s="26">
        <v>12</v>
      </c>
      <c r="X18" s="28" t="s">
        <v>30</v>
      </c>
      <c r="Y18" s="29" t="s">
        <v>129</v>
      </c>
    </row>
    <row r="20" spans="2:13" ht="15.75">
      <c r="B20" s="75" t="s">
        <v>50</v>
      </c>
      <c r="C20" s="75"/>
      <c r="D20" s="76"/>
      <c r="E20" s="76"/>
      <c r="F20" s="75" t="s">
        <v>157</v>
      </c>
      <c r="G20" s="75"/>
      <c r="H20" s="75"/>
      <c r="I20" s="75"/>
      <c r="J20" s="75"/>
      <c r="K20" s="75"/>
      <c r="L20" s="75"/>
      <c r="M20" s="75"/>
    </row>
    <row r="21" spans="2:13" ht="15">
      <c r="B21" s="77"/>
      <c r="C21" s="77"/>
      <c r="D21" s="77"/>
      <c r="E21" s="77"/>
      <c r="F21" s="77"/>
      <c r="G21" s="78"/>
      <c r="H21" s="77"/>
      <c r="I21" s="77"/>
      <c r="J21" s="77"/>
      <c r="K21" s="77"/>
      <c r="L21" s="77"/>
      <c r="M21" s="77"/>
    </row>
    <row r="22" spans="2:13" ht="15">
      <c r="B22" s="77" t="s">
        <v>51</v>
      </c>
      <c r="C22" s="77"/>
      <c r="D22" s="77"/>
      <c r="E22" s="77"/>
      <c r="F22" s="79" t="s">
        <v>158</v>
      </c>
      <c r="G22" s="79"/>
      <c r="H22" s="79"/>
      <c r="I22" s="77"/>
      <c r="J22" s="77"/>
      <c r="K22" s="77"/>
      <c r="L22" s="77"/>
      <c r="M22" s="77"/>
    </row>
    <row r="23" spans="2:13" ht="15">
      <c r="B23" s="77"/>
      <c r="C23" s="77"/>
      <c r="D23" s="77"/>
      <c r="E23" s="77"/>
      <c r="F23" s="79" t="s">
        <v>159</v>
      </c>
      <c r="G23" s="79"/>
      <c r="H23" s="79"/>
      <c r="I23" s="77"/>
      <c r="J23" s="77"/>
      <c r="K23" s="77"/>
      <c r="L23" s="77"/>
      <c r="M23" s="77"/>
    </row>
    <row r="24" spans="2:13" ht="15">
      <c r="B24" s="77"/>
      <c r="C24" s="77"/>
      <c r="D24" s="77"/>
      <c r="E24" s="77"/>
      <c r="F24" s="79" t="s">
        <v>160</v>
      </c>
      <c r="G24" s="79"/>
      <c r="H24" s="79"/>
      <c r="I24" s="77"/>
      <c r="J24" s="77"/>
      <c r="K24" s="77"/>
      <c r="L24" s="77"/>
      <c r="M24" s="77"/>
    </row>
    <row r="25" spans="2:13" ht="15">
      <c r="B25" s="77"/>
      <c r="C25" s="77"/>
      <c r="D25" s="77"/>
      <c r="E25" s="77"/>
      <c r="F25" s="79" t="s">
        <v>161</v>
      </c>
      <c r="G25" s="79"/>
      <c r="H25" s="79"/>
      <c r="I25" s="77"/>
      <c r="J25" s="77"/>
      <c r="K25" s="77"/>
      <c r="L25" s="77"/>
      <c r="M25" s="77"/>
    </row>
    <row r="26" spans="2:13" ht="15">
      <c r="B26" s="77"/>
      <c r="C26" s="77"/>
      <c r="D26" s="77"/>
      <c r="E26" s="77"/>
      <c r="F26" s="79" t="s">
        <v>162</v>
      </c>
      <c r="G26" s="79"/>
      <c r="H26" s="79"/>
      <c r="I26" s="77"/>
      <c r="J26" s="77"/>
      <c r="K26" s="77"/>
      <c r="L26" s="77"/>
      <c r="M26" s="77"/>
    </row>
    <row r="27" spans="2:13" ht="15">
      <c r="B27" s="77"/>
      <c r="C27" s="77"/>
      <c r="D27" s="77"/>
      <c r="E27" s="77"/>
      <c r="F27" s="79" t="s">
        <v>163</v>
      </c>
      <c r="G27" s="79"/>
      <c r="H27" s="79"/>
      <c r="I27" s="77"/>
      <c r="J27" s="77"/>
      <c r="K27" s="77"/>
      <c r="L27" s="77"/>
      <c r="M27" s="77"/>
    </row>
    <row r="28" spans="2:13" ht="15">
      <c r="B28" s="77"/>
      <c r="C28" s="77"/>
      <c r="D28" s="77"/>
      <c r="E28" s="77"/>
      <c r="F28" s="79" t="s">
        <v>164</v>
      </c>
      <c r="G28" s="79"/>
      <c r="H28" s="79"/>
      <c r="I28" s="77"/>
      <c r="J28" s="77"/>
      <c r="K28" s="77"/>
      <c r="L28" s="77"/>
      <c r="M28" s="77"/>
    </row>
  </sheetData>
  <sheetProtection/>
  <mergeCells count="45">
    <mergeCell ref="F26:H26"/>
    <mergeCell ref="F27:H27"/>
    <mergeCell ref="F28:H28"/>
    <mergeCell ref="B20:C20"/>
    <mergeCell ref="F20:M20"/>
    <mergeCell ref="F22:H22"/>
    <mergeCell ref="F23:H23"/>
    <mergeCell ref="F24:H24"/>
    <mergeCell ref="F25:H25"/>
    <mergeCell ref="AB4:AB6"/>
    <mergeCell ref="R5:R6"/>
    <mergeCell ref="S5:S6"/>
    <mergeCell ref="T5:T6"/>
    <mergeCell ref="U5:U6"/>
    <mergeCell ref="L5:L6"/>
    <mergeCell ref="M5:M6"/>
    <mergeCell ref="N5:N6"/>
    <mergeCell ref="O5:O6"/>
    <mergeCell ref="J5:J6"/>
    <mergeCell ref="Q5:Q6"/>
    <mergeCell ref="X4:X6"/>
    <mergeCell ref="Y4:Y6"/>
    <mergeCell ref="Z4:Z6"/>
    <mergeCell ref="AA4:AA6"/>
    <mergeCell ref="P5:P6"/>
    <mergeCell ref="F4:F6"/>
    <mergeCell ref="AC4:AC6"/>
    <mergeCell ref="H4:J4"/>
    <mergeCell ref="K4:M4"/>
    <mergeCell ref="N4:P4"/>
    <mergeCell ref="Q4:U4"/>
    <mergeCell ref="V4:V6"/>
    <mergeCell ref="W4:W6"/>
    <mergeCell ref="H5:H6"/>
    <mergeCell ref="I5:I6"/>
    <mergeCell ref="G4:G6"/>
    <mergeCell ref="K5:K6"/>
    <mergeCell ref="A1:Y1"/>
    <mergeCell ref="A2:C2"/>
    <mergeCell ref="A3:G3"/>
    <mergeCell ref="A4:A6"/>
    <mergeCell ref="B4:B6"/>
    <mergeCell ref="C4:C6"/>
    <mergeCell ref="D4:D6"/>
    <mergeCell ref="E4:E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2020-11-21T13:02:17Z</cp:lastPrinted>
  <dcterms:created xsi:type="dcterms:W3CDTF">2012-12-21T07:11:44Z</dcterms:created>
  <dcterms:modified xsi:type="dcterms:W3CDTF">2020-11-22T16:36:36Z</dcterms:modified>
  <cp:category/>
  <cp:version/>
  <cp:contentType/>
  <cp:contentStatus/>
</cp:coreProperties>
</file>